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1E517530-9660-483D-8896-8851481CE2D9}" xr6:coauthVersionLast="47" xr6:coauthVersionMax="47" xr10:uidLastSave="{00000000-0000-0000-0000-000000000000}"/>
  <bookViews>
    <workbookView xWindow="-110" yWindow="-110" windowWidth="19420" windowHeight="10560" xr2:uid="{EFF50065-CAE3-4657-B4BB-1CCF255E1AA1}"/>
  </bookViews>
  <sheets>
    <sheet name="工作表1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40" i="1" l="1"/>
  <c r="AH41" i="1"/>
  <c r="AH42" i="1"/>
  <c r="AH43" i="1"/>
  <c r="AH44" i="1"/>
  <c r="AH45" i="1"/>
  <c r="AH46" i="1"/>
  <c r="AH39" i="1"/>
  <c r="AH35" i="1"/>
  <c r="AH34" i="1"/>
  <c r="AH28" i="1"/>
  <c r="AH31" i="1" s="1"/>
  <c r="AH29" i="1"/>
  <c r="AH30" i="1"/>
  <c r="AH27" i="1"/>
  <c r="AH18" i="1"/>
  <c r="AH19" i="1"/>
  <c r="AH20" i="1"/>
  <c r="AH21" i="1"/>
  <c r="AH22" i="1"/>
  <c r="AH23" i="1"/>
  <c r="AH17" i="1"/>
  <c r="T11" i="1"/>
  <c r="T10" i="1"/>
  <c r="T6" i="1"/>
  <c r="T5" i="1"/>
  <c r="T4" i="1"/>
  <c r="T3" i="1"/>
  <c r="T2" i="1"/>
  <c r="AI54" i="1"/>
  <c r="AH54" i="1"/>
  <c r="AI47" i="1"/>
  <c r="AI36" i="1"/>
  <c r="AH36" i="1"/>
  <c r="AI31" i="1"/>
  <c r="AI24" i="1"/>
  <c r="AI12" i="1"/>
  <c r="AH11" i="1"/>
  <c r="AH10" i="1"/>
  <c r="AI7" i="1"/>
  <c r="AH6" i="1"/>
  <c r="AH5" i="1"/>
  <c r="AH4" i="1"/>
  <c r="AH3" i="1"/>
  <c r="AH2" i="1"/>
  <c r="U12" i="1"/>
  <c r="U7" i="1"/>
  <c r="AF40" i="1"/>
  <c r="AF41" i="1"/>
  <c r="AF42" i="1"/>
  <c r="AF47" i="1" s="1"/>
  <c r="AF43" i="1"/>
  <c r="AF44" i="1"/>
  <c r="AF45" i="1"/>
  <c r="AF46" i="1"/>
  <c r="AF39" i="1"/>
  <c r="AF35" i="1"/>
  <c r="AF34" i="1"/>
  <c r="AF28" i="1"/>
  <c r="AF29" i="1"/>
  <c r="AF30" i="1"/>
  <c r="AF27" i="1"/>
  <c r="AF18" i="1"/>
  <c r="AF19" i="1"/>
  <c r="AF20" i="1"/>
  <c r="AF21" i="1"/>
  <c r="AF22" i="1"/>
  <c r="AF23" i="1"/>
  <c r="AF17" i="1"/>
  <c r="AD40" i="1"/>
  <c r="AD41" i="1"/>
  <c r="AD42" i="1"/>
  <c r="AD43" i="1"/>
  <c r="AD44" i="1"/>
  <c r="AD45" i="1"/>
  <c r="AD46" i="1"/>
  <c r="AD39" i="1"/>
  <c r="AD35" i="1"/>
  <c r="AD34" i="1"/>
  <c r="AD28" i="1"/>
  <c r="AD29" i="1"/>
  <c r="AD30" i="1"/>
  <c r="AD27" i="1"/>
  <c r="AD31" i="1" s="1"/>
  <c r="AD18" i="1"/>
  <c r="AD19" i="1"/>
  <c r="AD20" i="1"/>
  <c r="AD21" i="1"/>
  <c r="AD22" i="1"/>
  <c r="AD23" i="1"/>
  <c r="AD17" i="1"/>
  <c r="AM46" i="1"/>
  <c r="AM47" i="1" s="1"/>
  <c r="L19" i="1"/>
  <c r="AM54" i="1"/>
  <c r="AM36" i="1"/>
  <c r="AM31" i="1"/>
  <c r="AM24" i="1"/>
  <c r="AM12" i="1"/>
  <c r="AM7" i="1"/>
  <c r="Y12" i="1"/>
  <c r="Y7" i="1"/>
  <c r="L25" i="1"/>
  <c r="L27" i="1" s="1"/>
  <c r="L12" i="1"/>
  <c r="L8" i="1"/>
  <c r="AE47" i="1"/>
  <c r="AG47" i="1"/>
  <c r="AD54" i="1"/>
  <c r="AE54" i="1"/>
  <c r="AF54" i="1"/>
  <c r="AG54" i="1"/>
  <c r="AJ54" i="1"/>
  <c r="AK54" i="1"/>
  <c r="AL54" i="1"/>
  <c r="AC54" i="1"/>
  <c r="AL47" i="1"/>
  <c r="AK47" i="1"/>
  <c r="AC47" i="1"/>
  <c r="AJ47" i="1"/>
  <c r="AL36" i="1"/>
  <c r="AK36" i="1"/>
  <c r="AJ36" i="1"/>
  <c r="AG36" i="1"/>
  <c r="AE36" i="1"/>
  <c r="AC36" i="1"/>
  <c r="AL31" i="1"/>
  <c r="AK31" i="1"/>
  <c r="AJ31" i="1"/>
  <c r="AG31" i="1"/>
  <c r="AE31" i="1"/>
  <c r="AC31" i="1"/>
  <c r="AL24" i="1"/>
  <c r="AK24" i="1"/>
  <c r="AJ24" i="1"/>
  <c r="AG24" i="1"/>
  <c r="AE24" i="1"/>
  <c r="AC24" i="1"/>
  <c r="T12" i="1" l="1"/>
  <c r="T7" i="1"/>
  <c r="AI14" i="1"/>
  <c r="AH12" i="1"/>
  <c r="AH24" i="1"/>
  <c r="AH7" i="1"/>
  <c r="AF31" i="1"/>
  <c r="AH47" i="1"/>
  <c r="AD47" i="1"/>
  <c r="U14" i="1"/>
  <c r="AD36" i="1"/>
  <c r="AF36" i="1"/>
  <c r="AF24" i="1"/>
  <c r="AD24" i="1"/>
  <c r="AM14" i="1"/>
  <c r="Y14" i="1"/>
  <c r="L14" i="1"/>
  <c r="L18" i="1" s="1"/>
  <c r="L20" i="1" s="1"/>
  <c r="O10" i="1"/>
  <c r="O12" i="1" s="1"/>
  <c r="Q10" i="1"/>
  <c r="Q12" i="1" s="1"/>
  <c r="B19" i="1"/>
  <c r="B6" i="1"/>
  <c r="B8" i="1" s="1"/>
  <c r="D19" i="1"/>
  <c r="P11" i="1"/>
  <c r="P6" i="1"/>
  <c r="P5" i="1"/>
  <c r="P4" i="1"/>
  <c r="P3" i="1"/>
  <c r="P2" i="1"/>
  <c r="AD11" i="1"/>
  <c r="AD10" i="1"/>
  <c r="AD6" i="1"/>
  <c r="AD5" i="1"/>
  <c r="AD4" i="1"/>
  <c r="AD3" i="1"/>
  <c r="AD2" i="1"/>
  <c r="AF11" i="1"/>
  <c r="AF10" i="1"/>
  <c r="AF6" i="1"/>
  <c r="AF5" i="1"/>
  <c r="AF4" i="1"/>
  <c r="AF3" i="1"/>
  <c r="AF2" i="1"/>
  <c r="R11" i="1"/>
  <c r="R10" i="1"/>
  <c r="R6" i="1"/>
  <c r="R5" i="1"/>
  <c r="R4" i="1"/>
  <c r="R3" i="1"/>
  <c r="R2" i="1"/>
  <c r="C26" i="1"/>
  <c r="C24" i="1"/>
  <c r="C23" i="1"/>
  <c r="C17" i="1"/>
  <c r="C16" i="1"/>
  <c r="C11" i="1"/>
  <c r="C10" i="1"/>
  <c r="C7" i="1"/>
  <c r="C6" i="1"/>
  <c r="C5" i="1"/>
  <c r="C4" i="1"/>
  <c r="C3" i="1"/>
  <c r="C2" i="1"/>
  <c r="I19" i="1"/>
  <c r="B25" i="1"/>
  <c r="B27" i="1" s="1"/>
  <c r="B12" i="1"/>
  <c r="S12" i="1"/>
  <c r="V12" i="1"/>
  <c r="W12" i="1"/>
  <c r="O7" i="1"/>
  <c r="Q7" i="1"/>
  <c r="S7" i="1"/>
  <c r="V7" i="1"/>
  <c r="W7" i="1"/>
  <c r="AC12" i="1"/>
  <c r="AE12" i="1"/>
  <c r="AG12" i="1"/>
  <c r="AC7" i="1"/>
  <c r="AE7" i="1"/>
  <c r="AJ12" i="1"/>
  <c r="AJ7" i="1"/>
  <c r="AK12" i="1"/>
  <c r="AK7" i="1"/>
  <c r="AG7" i="1"/>
  <c r="D8" i="1"/>
  <c r="D12" i="1"/>
  <c r="D25" i="1"/>
  <c r="D27" i="1" s="1"/>
  <c r="I25" i="1"/>
  <c r="I27" i="1" s="1"/>
  <c r="I12" i="1"/>
  <c r="I8" i="1"/>
  <c r="J8" i="1"/>
  <c r="J12" i="1"/>
  <c r="J19" i="1"/>
  <c r="J25" i="1"/>
  <c r="J27" i="1" s="1"/>
  <c r="T14" i="1" l="1"/>
  <c r="AH14" i="1"/>
  <c r="P10" i="1"/>
  <c r="AD12" i="1"/>
  <c r="C19" i="1"/>
  <c r="S14" i="1"/>
  <c r="AF12" i="1"/>
  <c r="P12" i="1"/>
  <c r="O14" i="1"/>
  <c r="C25" i="1"/>
  <c r="C27" i="1" s="1"/>
  <c r="P7" i="1"/>
  <c r="AD7" i="1"/>
  <c r="Q14" i="1"/>
  <c r="AF7" i="1"/>
  <c r="AF14" i="1" s="1"/>
  <c r="R12" i="1"/>
  <c r="R7" i="1"/>
  <c r="R14" i="1" s="1"/>
  <c r="V14" i="1"/>
  <c r="W14" i="1"/>
  <c r="B14" i="1"/>
  <c r="B18" i="1" s="1"/>
  <c r="B20" i="1" s="1"/>
  <c r="AC14" i="1"/>
  <c r="AG14" i="1"/>
  <c r="AE14" i="1"/>
  <c r="AJ14" i="1"/>
  <c r="AK14" i="1"/>
  <c r="J14" i="1"/>
  <c r="J18" i="1" s="1"/>
  <c r="J20" i="1" s="1"/>
  <c r="D14" i="1"/>
  <c r="C8" i="1"/>
  <c r="C12" i="1"/>
  <c r="I14" i="1"/>
  <c r="I18" i="1" s="1"/>
  <c r="I20" i="1" s="1"/>
  <c r="E16" i="1"/>
  <c r="E11" i="1"/>
  <c r="E10" i="1"/>
  <c r="E3" i="1"/>
  <c r="E4" i="1"/>
  <c r="E5" i="1"/>
  <c r="E6" i="1"/>
  <c r="E7" i="1"/>
  <c r="E2" i="1"/>
  <c r="E17" i="1"/>
  <c r="E26" i="1"/>
  <c r="E24" i="1"/>
  <c r="E23" i="1"/>
  <c r="H19" i="1"/>
  <c r="F19" i="1"/>
  <c r="F12" i="1"/>
  <c r="F8" i="1"/>
  <c r="F25" i="1"/>
  <c r="F27" i="1" s="1"/>
  <c r="G17" i="1"/>
  <c r="G16" i="1"/>
  <c r="G11" i="1"/>
  <c r="G10" i="1"/>
  <c r="G3" i="1"/>
  <c r="G4" i="1"/>
  <c r="G5" i="1"/>
  <c r="G6" i="1"/>
  <c r="G7" i="1"/>
  <c r="G2" i="1"/>
  <c r="H8" i="1"/>
  <c r="G26" i="1"/>
  <c r="G24" i="1"/>
  <c r="G23" i="1"/>
  <c r="H25" i="1"/>
  <c r="H27" i="1" s="1"/>
  <c r="H12" i="1"/>
  <c r="K25" i="1"/>
  <c r="K27" i="1" s="1"/>
  <c r="K19" i="1"/>
  <c r="K12" i="1"/>
  <c r="K8" i="1"/>
  <c r="AL12" i="1"/>
  <c r="AL7" i="1"/>
  <c r="X12" i="1"/>
  <c r="X7" i="1"/>
  <c r="AD14" i="1" l="1"/>
  <c r="P14" i="1"/>
  <c r="D18" i="1"/>
  <c r="D20" i="1" s="1"/>
  <c r="C14" i="1"/>
  <c r="F14" i="1"/>
  <c r="E19" i="1"/>
  <c r="E25" i="1"/>
  <c r="E27" i="1" s="1"/>
  <c r="E12" i="1"/>
  <c r="E8" i="1"/>
  <c r="G19" i="1"/>
  <c r="G8" i="1"/>
  <c r="G12" i="1"/>
  <c r="G25" i="1"/>
  <c r="G27" i="1" s="1"/>
  <c r="H14" i="1"/>
  <c r="K14" i="1"/>
  <c r="X14" i="1"/>
  <c r="AL14" i="1"/>
  <c r="H18" i="1" l="1"/>
  <c r="H20" i="1" s="1"/>
  <c r="C18" i="1"/>
  <c r="C20" i="1" s="1"/>
  <c r="F18" i="1"/>
  <c r="F20" i="1" s="1"/>
  <c r="E14" i="1"/>
  <c r="E18" i="1" s="1"/>
  <c r="E20" i="1" s="1"/>
  <c r="G14" i="1"/>
  <c r="G18" i="1" s="1"/>
  <c r="G20" i="1" s="1"/>
  <c r="K18" i="1"/>
  <c r="K20" i="1" s="1"/>
</calcChain>
</file>

<file path=xl/sharedStrings.xml><?xml version="1.0" encoding="utf-8"?>
<sst xmlns="http://schemas.openxmlformats.org/spreadsheetml/2006/main" count="123" uniqueCount="62">
  <si>
    <t>香港車站商務</t>
    <phoneticPr fontId="2" type="noConversion"/>
  </si>
  <si>
    <t>香港物業租賃及管理</t>
    <phoneticPr fontId="2" type="noConversion"/>
  </si>
  <si>
    <t>大陸及海外</t>
    <phoneticPr fontId="2" type="noConversion"/>
  </si>
  <si>
    <t>香港物業發展</t>
    <phoneticPr fontId="2" type="noConversion"/>
  </si>
  <si>
    <t>大陸物業發展</t>
    <phoneticPr fontId="2" type="noConversion"/>
  </si>
  <si>
    <t>其他</t>
    <phoneticPr fontId="2" type="noConversion"/>
  </si>
  <si>
    <t>經常</t>
    <phoneticPr fontId="2" type="noConversion"/>
  </si>
  <si>
    <t>非經常</t>
    <phoneticPr fontId="2" type="noConversion"/>
  </si>
  <si>
    <t>總收入</t>
    <phoneticPr fontId="2" type="noConversion"/>
  </si>
  <si>
    <t>總EBITDA</t>
    <phoneticPr fontId="2" type="noConversion"/>
  </si>
  <si>
    <t>收入</t>
    <phoneticPr fontId="2" type="noConversion"/>
  </si>
  <si>
    <t>聯營合營公司</t>
    <phoneticPr fontId="2" type="noConversion"/>
  </si>
  <si>
    <t>投資物業重估</t>
    <phoneticPr fontId="2" type="noConversion"/>
  </si>
  <si>
    <t>利息</t>
    <phoneticPr fontId="2" type="noConversion"/>
  </si>
  <si>
    <t>除稅前利潤</t>
    <phoneticPr fontId="2" type="noConversion"/>
  </si>
  <si>
    <t>稅及非控股權益</t>
    <phoneticPr fontId="2" type="noConversion"/>
  </si>
  <si>
    <t>基本業務</t>
    <phoneticPr fontId="2" type="noConversion"/>
  </si>
  <si>
    <t>EBITDA</t>
    <phoneticPr fontId="2" type="noConversion"/>
  </si>
  <si>
    <t>非經常 （賣樓）</t>
    <phoneticPr fontId="2" type="noConversion"/>
  </si>
  <si>
    <t>經常　（非賣樓）</t>
    <phoneticPr fontId="2" type="noConversion"/>
  </si>
  <si>
    <t>總EBIT</t>
    <phoneticPr fontId="2" type="noConversion"/>
  </si>
  <si>
    <t>分部EBIT　（百萬港紙）</t>
  </si>
  <si>
    <t>分部純利（百萬港紙）</t>
  </si>
  <si>
    <t>總純利</t>
  </si>
  <si>
    <t>物業重估</t>
  </si>
  <si>
    <t>1H20</t>
  </si>
  <si>
    <t>1H19</t>
  </si>
  <si>
    <t>2H19</t>
  </si>
  <si>
    <t>FY19</t>
  </si>
  <si>
    <t>2H20</t>
    <phoneticPr fontId="2" type="noConversion"/>
  </si>
  <si>
    <t>FY20</t>
    <phoneticPr fontId="2" type="noConversion"/>
  </si>
  <si>
    <t>1H21</t>
    <phoneticPr fontId="2" type="noConversion"/>
  </si>
  <si>
    <t>FY21</t>
    <phoneticPr fontId="2" type="noConversion"/>
  </si>
  <si>
    <t>2H21</t>
    <phoneticPr fontId="2" type="noConversion"/>
  </si>
  <si>
    <t>1H22</t>
    <phoneticPr fontId="2" type="noConversion"/>
  </si>
  <si>
    <t>其他（撥備）</t>
    <phoneticPr fontId="2" type="noConversion"/>
  </si>
  <si>
    <t>香港車務</t>
    <phoneticPr fontId="2" type="noConversion"/>
  </si>
  <si>
    <t>本地鐵路</t>
    <phoneticPr fontId="2" type="noConversion"/>
  </si>
  <si>
    <t>過境</t>
    <phoneticPr fontId="2" type="noConversion"/>
  </si>
  <si>
    <t>高鐵（香港段）</t>
    <phoneticPr fontId="2" type="noConversion"/>
  </si>
  <si>
    <t>機場快線</t>
    <phoneticPr fontId="2" type="noConversion"/>
  </si>
  <si>
    <t>輕鐵及巴士</t>
    <phoneticPr fontId="2" type="noConversion"/>
  </si>
  <si>
    <t>城際客運</t>
    <phoneticPr fontId="2" type="noConversion"/>
  </si>
  <si>
    <t>總數</t>
    <phoneticPr fontId="2" type="noConversion"/>
  </si>
  <si>
    <t>車站零售租金</t>
    <phoneticPr fontId="2" type="noConversion"/>
  </si>
  <si>
    <t>廣告</t>
    <phoneticPr fontId="2" type="noConversion"/>
  </si>
  <si>
    <t>電訊業務</t>
    <phoneticPr fontId="2" type="noConversion"/>
  </si>
  <si>
    <t>租</t>
    <phoneticPr fontId="2" type="noConversion"/>
  </si>
  <si>
    <t>管理費</t>
    <phoneticPr fontId="2" type="noConversion"/>
  </si>
  <si>
    <t>墨爾本鐵路</t>
    <phoneticPr fontId="2" type="noConversion"/>
  </si>
  <si>
    <t>悉尼地鐵西北線</t>
    <phoneticPr fontId="2" type="noConversion"/>
  </si>
  <si>
    <t>悉尼地鐵城市及西南線</t>
    <phoneticPr fontId="2" type="noConversion"/>
  </si>
  <si>
    <t>瑞典</t>
    <phoneticPr fontId="2" type="noConversion"/>
  </si>
  <si>
    <t>TfL/伊利莎白線</t>
    <phoneticPr fontId="2" type="noConversion"/>
  </si>
  <si>
    <t>深圳地鐵四號線</t>
    <phoneticPr fontId="2" type="noConversion"/>
  </si>
  <si>
    <t>深線地鐵十三號線</t>
    <phoneticPr fontId="2" type="noConversion"/>
  </si>
  <si>
    <t>昂坪360</t>
    <phoneticPr fontId="2" type="noConversion"/>
  </si>
  <si>
    <t>顧問業務</t>
    <phoneticPr fontId="2" type="noConversion"/>
  </si>
  <si>
    <t>政府項目管理</t>
    <phoneticPr fontId="2" type="noConversion"/>
  </si>
  <si>
    <t>FY18</t>
    <phoneticPr fontId="2" type="noConversion"/>
  </si>
  <si>
    <t>2H19</t>
    <phoneticPr fontId="2" type="noConversion"/>
  </si>
  <si>
    <t>1H19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</si>
</sst>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color rgb="FF00000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AEAEA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38" fontId="0" fillId="0" borderId="1" xfId="0" applyNumberFormat="1" applyBorder="1">
      <alignment vertical="center"/>
    </xf>
    <xf numFmtId="0" fontId="0" fillId="0" borderId="0" xfId="0" applyBorder="1">
      <alignment vertical="center"/>
    </xf>
    <xf numFmtId="9" fontId="0" fillId="0" borderId="0" xfId="1" applyFont="1" applyBorder="1">
      <alignment vertical="center"/>
    </xf>
    <xf numFmtId="38" fontId="0" fillId="0" borderId="1" xfId="0" applyNumberFormat="1" applyFill="1" applyBorder="1">
      <alignment vertical="center"/>
    </xf>
    <xf numFmtId="38" fontId="0" fillId="0" borderId="0" xfId="0" applyNumberFormat="1" applyFill="1" applyBorder="1">
      <alignment vertical="center"/>
    </xf>
    <xf numFmtId="0" fontId="0" fillId="3" borderId="0" xfId="0" applyFill="1" applyBorder="1">
      <alignment vertical="center"/>
    </xf>
    <xf numFmtId="38" fontId="0" fillId="0" borderId="0" xfId="0" applyNumberForma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4" borderId="0" xfId="0" applyFill="1" applyBorder="1">
      <alignment vertical="center"/>
    </xf>
    <xf numFmtId="38" fontId="0" fillId="4" borderId="0" xfId="0" applyNumberFormat="1" applyFill="1" applyBorder="1">
      <alignment vertical="center"/>
    </xf>
    <xf numFmtId="38" fontId="0" fillId="3" borderId="0" xfId="0" applyNumberFormat="1" applyFill="1" applyBorder="1">
      <alignment vertical="center"/>
    </xf>
    <xf numFmtId="0" fontId="0" fillId="0" borderId="0" xfId="0" applyFill="1">
      <alignment vertical="center"/>
    </xf>
    <xf numFmtId="38" fontId="0" fillId="0" borderId="0" xfId="0" applyNumberFormat="1" applyFill="1">
      <alignment vertical="center"/>
    </xf>
    <xf numFmtId="9" fontId="0" fillId="0" borderId="0" xfId="1" applyFont="1" applyFill="1">
      <alignment vertical="center"/>
    </xf>
    <xf numFmtId="0" fontId="0" fillId="0" borderId="1" xfId="0" applyFill="1" applyBorder="1">
      <alignment vertical="center"/>
    </xf>
    <xf numFmtId="9" fontId="0" fillId="0" borderId="1" xfId="1" applyFont="1" applyFill="1" applyBorder="1">
      <alignment vertical="center"/>
    </xf>
    <xf numFmtId="9" fontId="0" fillId="0" borderId="0" xfId="1" applyFont="1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Border="1">
      <alignment vertical="center"/>
    </xf>
    <xf numFmtId="9" fontId="0" fillId="5" borderId="0" xfId="1" applyFont="1" applyFill="1">
      <alignment vertical="center"/>
    </xf>
    <xf numFmtId="38" fontId="0" fillId="5" borderId="0" xfId="0" applyNumberFormat="1" applyFill="1">
      <alignment vertical="center"/>
    </xf>
    <xf numFmtId="14" fontId="3" fillId="0" borderId="2" xfId="0" applyNumberFormat="1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2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" xfId="0" applyFont="1" applyBorder="1">
      <alignment vertical="center"/>
    </xf>
    <xf numFmtId="38" fontId="6" fillId="0" borderId="1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Fill="1" applyBorder="1">
      <alignment vertical="center"/>
    </xf>
  </cellXfs>
  <cellStyles count="3">
    <cellStyle name="一般" xfId="0" builtinId="0"/>
    <cellStyle name="百分比" xfId="1" builtinId="5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39AE-E660-4674-B2A0-5CD994F5CEA6}">
  <dimension ref="A1:AN55"/>
  <sheetViews>
    <sheetView tabSelected="1" zoomScaleNormal="100" workbookViewId="0">
      <pane ySplit="1" topLeftCell="A10" activePane="bottomLeft" state="frozen"/>
      <selection activeCell="I1" sqref="I1"/>
      <selection pane="bottomLeft" activeCell="A15" sqref="A15"/>
    </sheetView>
  </sheetViews>
  <sheetFormatPr defaultRowHeight="17"/>
  <cols>
    <col min="1" max="1" width="26.81640625" style="4" bestFit="1" customWidth="1"/>
    <col min="2" max="8" width="7.26953125" style="4" customWidth="1"/>
    <col min="9" max="9" width="7.54296875" style="4" customWidth="1"/>
    <col min="10" max="10" width="7.26953125" style="4" customWidth="1"/>
    <col min="11" max="12" width="7.54296875" style="4" customWidth="1"/>
    <col min="13" max="13" width="3.26953125" style="4" customWidth="1"/>
    <col min="14" max="14" width="20.90625" style="15" customWidth="1"/>
    <col min="15" max="16" width="7.54296875" style="15" hidden="1" customWidth="1"/>
    <col min="17" max="17" width="6.54296875" style="15" hidden="1" customWidth="1"/>
    <col min="18" max="18" width="7.26953125" style="15" hidden="1" customWidth="1"/>
    <col min="19" max="20" width="7.54296875" style="15" hidden="1" customWidth="1"/>
    <col min="21" max="21" width="7.26953125" style="15" hidden="1" customWidth="1"/>
    <col min="22" max="24" width="7.54296875" style="15" hidden="1" customWidth="1"/>
    <col min="25" max="25" width="7.54296875" style="15" customWidth="1"/>
    <col min="26" max="26" width="3.453125" style="15" customWidth="1"/>
    <col min="27" max="27" width="2.1796875" style="15" customWidth="1"/>
    <col min="28" max="28" width="24.1796875" style="15" bestFit="1" customWidth="1"/>
    <col min="29" max="29" width="8.26953125" style="15" bestFit="1" customWidth="1"/>
    <col min="30" max="39" width="7.54296875" style="15" customWidth="1"/>
    <col min="40" max="40" width="6" style="15" customWidth="1"/>
  </cols>
  <sheetData>
    <row r="1" spans="1:40">
      <c r="A1" s="12" t="s">
        <v>21</v>
      </c>
      <c r="B1" s="12" t="s">
        <v>34</v>
      </c>
      <c r="C1" s="12" t="s">
        <v>33</v>
      </c>
      <c r="D1" s="12" t="s">
        <v>31</v>
      </c>
      <c r="E1" s="12" t="s">
        <v>29</v>
      </c>
      <c r="F1" s="12" t="s">
        <v>25</v>
      </c>
      <c r="G1" s="12" t="s">
        <v>27</v>
      </c>
      <c r="H1" s="12" t="s">
        <v>26</v>
      </c>
      <c r="I1" s="12" t="s">
        <v>32</v>
      </c>
      <c r="J1" s="12" t="s">
        <v>30</v>
      </c>
      <c r="K1" s="12" t="s">
        <v>28</v>
      </c>
      <c r="L1" s="12" t="s">
        <v>59</v>
      </c>
      <c r="N1" s="10" t="s">
        <v>17</v>
      </c>
      <c r="O1" s="10" t="s">
        <v>34</v>
      </c>
      <c r="P1" s="10" t="s">
        <v>33</v>
      </c>
      <c r="Q1" s="10" t="s">
        <v>31</v>
      </c>
      <c r="R1" s="10" t="s">
        <v>29</v>
      </c>
      <c r="S1" s="10" t="s">
        <v>25</v>
      </c>
      <c r="T1" s="10" t="s">
        <v>60</v>
      </c>
      <c r="U1" s="10" t="s">
        <v>61</v>
      </c>
      <c r="V1" s="11" t="s">
        <v>32</v>
      </c>
      <c r="W1" s="11" t="s">
        <v>30</v>
      </c>
      <c r="X1" s="11" t="s">
        <v>28</v>
      </c>
      <c r="Y1" s="11" t="s">
        <v>59</v>
      </c>
      <c r="AB1" s="21" t="s">
        <v>10</v>
      </c>
      <c r="AC1" s="21" t="s">
        <v>34</v>
      </c>
      <c r="AD1" s="21" t="s">
        <v>33</v>
      </c>
      <c r="AE1" s="21" t="s">
        <v>31</v>
      </c>
      <c r="AF1" s="21" t="s">
        <v>29</v>
      </c>
      <c r="AG1" s="21" t="s">
        <v>25</v>
      </c>
      <c r="AH1" s="21" t="s">
        <v>60</v>
      </c>
      <c r="AI1" s="21" t="s">
        <v>61</v>
      </c>
      <c r="AJ1" s="22" t="s">
        <v>32</v>
      </c>
      <c r="AK1" s="22" t="s">
        <v>30</v>
      </c>
      <c r="AL1" s="22" t="s">
        <v>28</v>
      </c>
      <c r="AM1" s="22" t="s">
        <v>59</v>
      </c>
    </row>
    <row r="2" spans="1:40">
      <c r="A2" s="4" t="s">
        <v>36</v>
      </c>
      <c r="B2" s="7">
        <v>-2775</v>
      </c>
      <c r="C2" s="7">
        <f t="shared" ref="C2:C7" si="0">I2-D2</f>
        <v>-1977</v>
      </c>
      <c r="D2" s="7">
        <v>-2285</v>
      </c>
      <c r="E2" s="7">
        <f t="shared" ref="E2:E7" si="1">J2-F2</f>
        <v>-2829</v>
      </c>
      <c r="F2" s="7">
        <v>-2579</v>
      </c>
      <c r="G2" s="7">
        <f t="shared" ref="G2:G7" si="2">K2-H2</f>
        <v>-1543</v>
      </c>
      <c r="H2" s="7">
        <v>952</v>
      </c>
      <c r="I2" s="7">
        <v>-4262</v>
      </c>
      <c r="J2" s="7">
        <v>-5408</v>
      </c>
      <c r="K2" s="7">
        <v>-591</v>
      </c>
      <c r="L2" s="7">
        <v>1985</v>
      </c>
      <c r="M2" s="5"/>
      <c r="N2" s="4" t="s">
        <v>36</v>
      </c>
      <c r="O2" s="16">
        <v>-116</v>
      </c>
      <c r="P2" s="16">
        <f>V2-Q2</f>
        <v>583</v>
      </c>
      <c r="Q2" s="16">
        <v>251</v>
      </c>
      <c r="R2" s="16">
        <f>W2-S2</f>
        <v>-528</v>
      </c>
      <c r="S2" s="16">
        <v>106</v>
      </c>
      <c r="T2" s="16">
        <f>X2-U2</f>
        <v>1563</v>
      </c>
      <c r="U2" s="16">
        <v>4346</v>
      </c>
      <c r="V2" s="16">
        <v>834</v>
      </c>
      <c r="W2" s="16">
        <v>-422</v>
      </c>
      <c r="X2" s="16">
        <v>5909</v>
      </c>
      <c r="Y2" s="16">
        <v>8171</v>
      </c>
      <c r="Z2" s="17"/>
      <c r="AB2" s="4" t="s">
        <v>36</v>
      </c>
      <c r="AC2" s="16">
        <v>5815</v>
      </c>
      <c r="AD2" s="16">
        <f>AJ2-AE2</f>
        <v>7173</v>
      </c>
      <c r="AE2" s="16">
        <v>6004</v>
      </c>
      <c r="AF2" s="16">
        <f>AK2-AG2</f>
        <v>5662</v>
      </c>
      <c r="AG2" s="16">
        <v>6234</v>
      </c>
      <c r="AH2" s="16">
        <f>AM2-AI2</f>
        <v>8800</v>
      </c>
      <c r="AI2" s="16">
        <v>10690</v>
      </c>
      <c r="AJ2" s="16">
        <v>13177</v>
      </c>
      <c r="AK2" s="16">
        <v>11896</v>
      </c>
      <c r="AL2" s="16">
        <v>19938</v>
      </c>
      <c r="AM2" s="16">
        <v>19490</v>
      </c>
      <c r="AN2" s="17"/>
    </row>
    <row r="3" spans="1:40">
      <c r="A3" s="4" t="s">
        <v>0</v>
      </c>
      <c r="B3" s="7">
        <v>1098</v>
      </c>
      <c r="C3" s="7">
        <f t="shared" si="0"/>
        <v>1343</v>
      </c>
      <c r="D3" s="7">
        <v>1145</v>
      </c>
      <c r="E3" s="7">
        <f t="shared" si="1"/>
        <v>1168</v>
      </c>
      <c r="F3" s="7">
        <v>1334</v>
      </c>
      <c r="G3" s="7">
        <f t="shared" si="2"/>
        <v>2443</v>
      </c>
      <c r="H3" s="7">
        <v>2679</v>
      </c>
      <c r="I3" s="7">
        <v>2488</v>
      </c>
      <c r="J3" s="7">
        <v>2502</v>
      </c>
      <c r="K3" s="7">
        <v>5122</v>
      </c>
      <c r="L3" s="7">
        <v>5025</v>
      </c>
      <c r="M3" s="5"/>
      <c r="N3" s="15" t="s">
        <v>0</v>
      </c>
      <c r="O3" s="16">
        <v>1237</v>
      </c>
      <c r="P3" s="16">
        <f>V3-Q3</f>
        <v>1452</v>
      </c>
      <c r="Q3" s="16">
        <v>1276</v>
      </c>
      <c r="R3" s="16">
        <f>W3-S3</f>
        <v>1211</v>
      </c>
      <c r="S3" s="16">
        <v>1549</v>
      </c>
      <c r="T3" s="16">
        <f>X3-U3</f>
        <v>2892</v>
      </c>
      <c r="U3" s="16">
        <v>3227</v>
      </c>
      <c r="V3" s="16">
        <v>2728</v>
      </c>
      <c r="W3" s="16">
        <v>2760</v>
      </c>
      <c r="X3" s="16">
        <v>6119</v>
      </c>
      <c r="Y3" s="16">
        <v>5891</v>
      </c>
      <c r="Z3" s="17"/>
      <c r="AB3" s="15" t="s">
        <v>0</v>
      </c>
      <c r="AC3" s="16">
        <v>1481</v>
      </c>
      <c r="AD3" s="16">
        <f>AJ3-AE3</f>
        <v>1712</v>
      </c>
      <c r="AE3" s="16">
        <v>1496</v>
      </c>
      <c r="AF3" s="16">
        <f>AK3-AG3</f>
        <v>1460</v>
      </c>
      <c r="AG3" s="16">
        <v>1809</v>
      </c>
      <c r="AH3" s="16">
        <f>AM3-AI3</f>
        <v>2903</v>
      </c>
      <c r="AI3" s="16">
        <v>3555</v>
      </c>
      <c r="AJ3" s="16">
        <v>3208</v>
      </c>
      <c r="AK3" s="16">
        <v>3269</v>
      </c>
      <c r="AL3" s="16">
        <v>6799</v>
      </c>
      <c r="AM3" s="16">
        <v>6458</v>
      </c>
      <c r="AN3" s="17"/>
    </row>
    <row r="4" spans="1:40">
      <c r="A4" s="4" t="s">
        <v>1</v>
      </c>
      <c r="B4" s="7">
        <v>1865</v>
      </c>
      <c r="C4" s="7">
        <f t="shared" si="0"/>
        <v>1981</v>
      </c>
      <c r="D4" s="7">
        <v>2067</v>
      </c>
      <c r="E4" s="7">
        <f t="shared" si="1"/>
        <v>1992</v>
      </c>
      <c r="F4" s="7">
        <v>2193</v>
      </c>
      <c r="G4" s="7">
        <f t="shared" si="2"/>
        <v>2035</v>
      </c>
      <c r="H4" s="7">
        <v>2229</v>
      </c>
      <c r="I4" s="7">
        <v>4048</v>
      </c>
      <c r="J4" s="7">
        <v>4185</v>
      </c>
      <c r="K4" s="7">
        <v>4264</v>
      </c>
      <c r="L4" s="7">
        <v>4225</v>
      </c>
      <c r="M4" s="5"/>
      <c r="N4" s="15" t="s">
        <v>1</v>
      </c>
      <c r="O4" s="16">
        <v>1873</v>
      </c>
      <c r="P4" s="16">
        <f>V4-Q4</f>
        <v>1988</v>
      </c>
      <c r="Q4" s="16">
        <v>2078</v>
      </c>
      <c r="R4" s="16">
        <f>W4-S4</f>
        <v>2001</v>
      </c>
      <c r="S4" s="16">
        <v>2203</v>
      </c>
      <c r="T4" s="16">
        <f>X4-U4</f>
        <v>2046</v>
      </c>
      <c r="U4" s="16">
        <v>2240</v>
      </c>
      <c r="V4" s="16">
        <v>4066</v>
      </c>
      <c r="W4" s="16">
        <v>4204</v>
      </c>
      <c r="X4" s="16">
        <v>4286</v>
      </c>
      <c r="Y4" s="16">
        <v>4242</v>
      </c>
      <c r="Z4" s="17"/>
      <c r="AB4" s="15" t="s">
        <v>1</v>
      </c>
      <c r="AC4" s="16">
        <v>2307</v>
      </c>
      <c r="AD4" s="16">
        <f>AJ4-AE4</f>
        <v>2525</v>
      </c>
      <c r="AE4" s="16">
        <v>2511</v>
      </c>
      <c r="AF4" s="16">
        <f>AK4-AG4</f>
        <v>2472</v>
      </c>
      <c r="AG4" s="16">
        <v>2582</v>
      </c>
      <c r="AH4" s="16">
        <f>AM4-AI4</f>
        <v>2420</v>
      </c>
      <c r="AI4" s="16">
        <v>2635</v>
      </c>
      <c r="AJ4" s="16">
        <v>5036</v>
      </c>
      <c r="AK4" s="16">
        <v>5054</v>
      </c>
      <c r="AL4" s="16">
        <v>5137</v>
      </c>
      <c r="AM4" s="16">
        <v>5055</v>
      </c>
      <c r="AN4" s="17"/>
    </row>
    <row r="5" spans="1:40">
      <c r="A5" s="30" t="s">
        <v>2</v>
      </c>
      <c r="B5" s="31">
        <v>791</v>
      </c>
      <c r="C5" s="31">
        <f t="shared" si="0"/>
        <v>177</v>
      </c>
      <c r="D5" s="31">
        <v>445</v>
      </c>
      <c r="E5" s="7">
        <f t="shared" si="1"/>
        <v>79</v>
      </c>
      <c r="F5" s="7">
        <v>182</v>
      </c>
      <c r="G5" s="7">
        <f t="shared" si="2"/>
        <v>529</v>
      </c>
      <c r="H5" s="7">
        <v>560</v>
      </c>
      <c r="I5" s="7">
        <v>622</v>
      </c>
      <c r="J5" s="7">
        <v>261</v>
      </c>
      <c r="K5" s="7">
        <v>1089</v>
      </c>
      <c r="L5" s="7">
        <v>722</v>
      </c>
      <c r="M5" s="5"/>
      <c r="N5" s="15" t="s">
        <v>2</v>
      </c>
      <c r="O5" s="16">
        <v>923</v>
      </c>
      <c r="P5" s="16">
        <f>V5-Q5</f>
        <v>311</v>
      </c>
      <c r="Q5" s="16">
        <v>579</v>
      </c>
      <c r="R5" s="16">
        <f>W5-S5</f>
        <v>224</v>
      </c>
      <c r="S5" s="16">
        <v>309</v>
      </c>
      <c r="T5" s="16">
        <f>X5-U5</f>
        <v>653</v>
      </c>
      <c r="U5" s="16">
        <v>672</v>
      </c>
      <c r="V5" s="16">
        <v>890</v>
      </c>
      <c r="W5" s="16">
        <v>533</v>
      </c>
      <c r="X5" s="16">
        <v>1325</v>
      </c>
      <c r="Y5" s="16">
        <v>876</v>
      </c>
      <c r="Z5" s="17"/>
      <c r="AB5" s="15" t="s">
        <v>2</v>
      </c>
      <c r="AC5" s="16">
        <v>13150</v>
      </c>
      <c r="AD5" s="16">
        <f>AJ5-AE5</f>
        <v>12995</v>
      </c>
      <c r="AE5" s="16">
        <v>12050</v>
      </c>
      <c r="AF5" s="16">
        <f>AK5-AG5</f>
        <v>10963</v>
      </c>
      <c r="AG5" s="16">
        <v>10465</v>
      </c>
      <c r="AH5" s="16">
        <f>AM5-AI5</f>
        <v>10319</v>
      </c>
      <c r="AI5" s="16">
        <v>10558</v>
      </c>
      <c r="AJ5" s="16">
        <v>25045</v>
      </c>
      <c r="AK5" s="16">
        <v>21428</v>
      </c>
      <c r="AL5" s="16">
        <v>21085</v>
      </c>
      <c r="AM5" s="16">
        <v>20877</v>
      </c>
      <c r="AN5" s="17"/>
    </row>
    <row r="6" spans="1:40">
      <c r="A6" s="32" t="s">
        <v>35</v>
      </c>
      <c r="B6" s="31">
        <f>-317-962</f>
        <v>-1279</v>
      </c>
      <c r="C6" s="31">
        <f t="shared" si="0"/>
        <v>-273</v>
      </c>
      <c r="D6" s="31">
        <v>-294</v>
      </c>
      <c r="E6" s="7">
        <f t="shared" si="1"/>
        <v>-1750</v>
      </c>
      <c r="F6" s="7">
        <v>-199</v>
      </c>
      <c r="G6" s="7">
        <f t="shared" si="2"/>
        <v>-246</v>
      </c>
      <c r="H6" s="7">
        <v>-2107</v>
      </c>
      <c r="I6" s="7">
        <v>-567</v>
      </c>
      <c r="J6" s="7">
        <v>-1949</v>
      </c>
      <c r="K6" s="7">
        <v>-2353</v>
      </c>
      <c r="L6" s="7">
        <v>-404</v>
      </c>
      <c r="M6" s="5"/>
      <c r="N6" s="18" t="s">
        <v>5</v>
      </c>
      <c r="O6" s="6">
        <v>-284</v>
      </c>
      <c r="P6" s="6">
        <f>V6-Q6</f>
        <v>-239</v>
      </c>
      <c r="Q6" s="6">
        <v>-260</v>
      </c>
      <c r="R6" s="6">
        <f>W6-S6</f>
        <v>-1715</v>
      </c>
      <c r="S6" s="6">
        <v>-166</v>
      </c>
      <c r="T6" s="6">
        <f>X6-U6</f>
        <v>-214</v>
      </c>
      <c r="U6" s="6">
        <v>-2074</v>
      </c>
      <c r="V6" s="6">
        <v>-499</v>
      </c>
      <c r="W6" s="6">
        <v>-1881</v>
      </c>
      <c r="X6" s="6">
        <v>-2288</v>
      </c>
      <c r="Y6" s="6">
        <v>-337</v>
      </c>
      <c r="Z6" s="19"/>
      <c r="AB6" s="18" t="s">
        <v>5</v>
      </c>
      <c r="AC6" s="6">
        <v>142</v>
      </c>
      <c r="AD6" s="6">
        <f>AJ6-AE6</f>
        <v>159</v>
      </c>
      <c r="AE6" s="6">
        <v>224</v>
      </c>
      <c r="AF6" s="6">
        <f>AK6-AG6</f>
        <v>392</v>
      </c>
      <c r="AG6" s="6">
        <v>502</v>
      </c>
      <c r="AH6" s="6">
        <f>AM6-AI6</f>
        <v>1156</v>
      </c>
      <c r="AI6" s="6">
        <v>834</v>
      </c>
      <c r="AJ6" s="6">
        <v>383</v>
      </c>
      <c r="AK6" s="6">
        <v>894</v>
      </c>
      <c r="AL6" s="6">
        <v>1545</v>
      </c>
      <c r="AM6" s="6">
        <v>1990</v>
      </c>
      <c r="AN6" s="17"/>
    </row>
    <row r="7" spans="1:40">
      <c r="A7" s="33" t="s">
        <v>11</v>
      </c>
      <c r="B7" s="34">
        <v>490</v>
      </c>
      <c r="C7" s="34">
        <f t="shared" si="0"/>
        <v>438</v>
      </c>
      <c r="D7" s="34">
        <v>530</v>
      </c>
      <c r="E7" s="6">
        <f t="shared" si="1"/>
        <v>388</v>
      </c>
      <c r="F7" s="6">
        <v>217</v>
      </c>
      <c r="G7" s="6">
        <f t="shared" si="2"/>
        <v>362</v>
      </c>
      <c r="H7" s="6">
        <v>-74</v>
      </c>
      <c r="I7" s="6">
        <v>968</v>
      </c>
      <c r="J7" s="6">
        <v>605</v>
      </c>
      <c r="K7" s="6">
        <v>288</v>
      </c>
      <c r="L7" s="6">
        <v>658</v>
      </c>
      <c r="M7" s="5"/>
      <c r="N7" s="2" t="s">
        <v>6</v>
      </c>
      <c r="O7" s="16">
        <f t="shared" ref="O7:W7" si="3">SUM(O2:O6)</f>
        <v>3633</v>
      </c>
      <c r="P7" s="16">
        <f t="shared" si="3"/>
        <v>4095</v>
      </c>
      <c r="Q7" s="16">
        <f t="shared" si="3"/>
        <v>3924</v>
      </c>
      <c r="R7" s="16">
        <f t="shared" si="3"/>
        <v>1193</v>
      </c>
      <c r="S7" s="16">
        <f t="shared" si="3"/>
        <v>4001</v>
      </c>
      <c r="T7" s="16">
        <f t="shared" ref="T7:U7" si="4">SUM(T2:T6)</f>
        <v>6940</v>
      </c>
      <c r="U7" s="16">
        <f t="shared" si="4"/>
        <v>8411</v>
      </c>
      <c r="V7" s="16">
        <f t="shared" si="3"/>
        <v>8019</v>
      </c>
      <c r="W7" s="16">
        <f t="shared" si="3"/>
        <v>5194</v>
      </c>
      <c r="X7" s="16">
        <f>SUM(X2:X6)</f>
        <v>15351</v>
      </c>
      <c r="Y7" s="16">
        <f>SUM(Y2:Y6)</f>
        <v>18843</v>
      </c>
      <c r="Z7" s="17"/>
      <c r="AB7" s="2" t="s">
        <v>6</v>
      </c>
      <c r="AC7" s="16">
        <f t="shared" ref="AC7:AM7" si="5">SUM(AC2:AC6)</f>
        <v>22895</v>
      </c>
      <c r="AD7" s="16">
        <f t="shared" si="5"/>
        <v>24564</v>
      </c>
      <c r="AE7" s="16">
        <f t="shared" si="5"/>
        <v>22285</v>
      </c>
      <c r="AF7" s="16">
        <f t="shared" si="5"/>
        <v>20949</v>
      </c>
      <c r="AG7" s="16">
        <f t="shared" si="5"/>
        <v>21592</v>
      </c>
      <c r="AH7" s="16">
        <f t="shared" ref="AH7" si="6">SUM(AH2:AH6)</f>
        <v>25598</v>
      </c>
      <c r="AI7" s="16">
        <f t="shared" ref="AI7" si="7">SUM(AI2:AI6)</f>
        <v>28272</v>
      </c>
      <c r="AJ7" s="16">
        <f t="shared" si="5"/>
        <v>46849</v>
      </c>
      <c r="AK7" s="16">
        <f t="shared" si="5"/>
        <v>42541</v>
      </c>
      <c r="AL7" s="16">
        <f t="shared" si="5"/>
        <v>54504</v>
      </c>
      <c r="AM7" s="16">
        <f t="shared" si="5"/>
        <v>53870</v>
      </c>
      <c r="AN7" s="17"/>
    </row>
    <row r="8" spans="1:40">
      <c r="A8" s="2" t="s">
        <v>19</v>
      </c>
      <c r="B8" s="7">
        <f t="shared" ref="B8:K8" si="8">SUM(B2:B7)</f>
        <v>190</v>
      </c>
      <c r="C8" s="7">
        <f t="shared" si="8"/>
        <v>1689</v>
      </c>
      <c r="D8" s="7">
        <f t="shared" si="8"/>
        <v>1608</v>
      </c>
      <c r="E8" s="7">
        <f t="shared" si="8"/>
        <v>-952</v>
      </c>
      <c r="F8" s="7">
        <f t="shared" si="8"/>
        <v>1148</v>
      </c>
      <c r="G8" s="7">
        <f t="shared" si="8"/>
        <v>3580</v>
      </c>
      <c r="H8" s="7">
        <f t="shared" si="8"/>
        <v>4239</v>
      </c>
      <c r="I8" s="7">
        <f t="shared" si="8"/>
        <v>3297</v>
      </c>
      <c r="J8" s="7">
        <f t="shared" si="8"/>
        <v>196</v>
      </c>
      <c r="K8" s="7">
        <f t="shared" si="8"/>
        <v>7819</v>
      </c>
      <c r="L8" s="7">
        <f t="shared" ref="L8" si="9">SUM(L2:L7)</f>
        <v>12211</v>
      </c>
      <c r="M8" s="5"/>
      <c r="V8" s="16"/>
      <c r="W8" s="16"/>
      <c r="X8" s="16"/>
      <c r="Y8" s="16"/>
      <c r="Z8" s="17"/>
      <c r="AJ8" s="16"/>
      <c r="AK8" s="16"/>
      <c r="AL8" s="16"/>
      <c r="AM8" s="16"/>
      <c r="AN8" s="17"/>
    </row>
    <row r="9" spans="1:40" ht="7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5"/>
      <c r="V9" s="16"/>
      <c r="W9" s="16"/>
      <c r="X9" s="16"/>
      <c r="Y9" s="16"/>
      <c r="Z9" s="17"/>
      <c r="AJ9" s="16"/>
      <c r="AK9" s="16"/>
      <c r="AL9" s="16"/>
      <c r="AM9" s="16"/>
      <c r="AN9" s="17"/>
    </row>
    <row r="10" spans="1:40">
      <c r="A10" s="4" t="s">
        <v>3</v>
      </c>
      <c r="B10" s="7">
        <v>7747</v>
      </c>
      <c r="C10" s="7">
        <f>I10-D10</f>
        <v>8045</v>
      </c>
      <c r="D10" s="7">
        <v>3052</v>
      </c>
      <c r="E10" s="7">
        <f>J10-F10</f>
        <v>323</v>
      </c>
      <c r="F10" s="7">
        <v>6168</v>
      </c>
      <c r="G10" s="7">
        <f>K10-H10</f>
        <v>4809</v>
      </c>
      <c r="H10" s="7">
        <v>898</v>
      </c>
      <c r="I10" s="7">
        <v>11097</v>
      </c>
      <c r="J10" s="7">
        <v>6491</v>
      </c>
      <c r="K10" s="7">
        <v>5707</v>
      </c>
      <c r="L10" s="7">
        <v>2574</v>
      </c>
      <c r="M10" s="5"/>
      <c r="N10" s="15" t="s">
        <v>3</v>
      </c>
      <c r="O10" s="16">
        <f>9277-2389</f>
        <v>6888</v>
      </c>
      <c r="P10" s="16">
        <f>V10-Q10</f>
        <v>8750</v>
      </c>
      <c r="Q10" s="16">
        <f>3654-1307</f>
        <v>2347</v>
      </c>
      <c r="R10" s="16">
        <f>W10-S10</f>
        <v>323</v>
      </c>
      <c r="S10" s="16">
        <v>6168</v>
      </c>
      <c r="T10" s="16">
        <f>X10-U10</f>
        <v>4809</v>
      </c>
      <c r="U10" s="16">
        <v>898</v>
      </c>
      <c r="V10" s="16">
        <v>11097</v>
      </c>
      <c r="W10" s="16">
        <v>6491</v>
      </c>
      <c r="X10" s="16">
        <v>5707</v>
      </c>
      <c r="Y10" s="16">
        <v>2574</v>
      </c>
      <c r="Z10" s="17"/>
      <c r="AB10" s="15" t="s">
        <v>3</v>
      </c>
      <c r="AC10" s="16">
        <v>0</v>
      </c>
      <c r="AD10" s="16">
        <f>AJ10-AE10</f>
        <v>0</v>
      </c>
      <c r="AE10" s="16">
        <v>0</v>
      </c>
      <c r="AF10" s="16">
        <f>AK10-AG10</f>
        <v>0</v>
      </c>
      <c r="AG10" s="16">
        <v>0</v>
      </c>
      <c r="AH10" s="16">
        <f>AM10-AI10</f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7"/>
    </row>
    <row r="11" spans="1:40">
      <c r="A11" s="1" t="s">
        <v>4</v>
      </c>
      <c r="B11" s="6">
        <v>39</v>
      </c>
      <c r="C11" s="6">
        <f>I11-D11</f>
        <v>100</v>
      </c>
      <c r="D11" s="6">
        <v>29</v>
      </c>
      <c r="E11" s="6">
        <f>J11-F11</f>
        <v>-9</v>
      </c>
      <c r="F11" s="6">
        <v>-4</v>
      </c>
      <c r="G11" s="6">
        <f>K11-H11</f>
        <v>-15</v>
      </c>
      <c r="H11" s="6">
        <v>-10</v>
      </c>
      <c r="I11" s="6">
        <v>129</v>
      </c>
      <c r="J11" s="6">
        <v>-13</v>
      </c>
      <c r="K11" s="6">
        <v>-25</v>
      </c>
      <c r="L11" s="6">
        <v>25</v>
      </c>
      <c r="M11" s="5"/>
      <c r="N11" s="18" t="s">
        <v>4</v>
      </c>
      <c r="O11" s="6">
        <v>49</v>
      </c>
      <c r="P11" s="6">
        <f>V11-Q11</f>
        <v>122</v>
      </c>
      <c r="Q11" s="6">
        <v>7</v>
      </c>
      <c r="R11" s="6">
        <f>W11-S11</f>
        <v>-9</v>
      </c>
      <c r="S11" s="6">
        <v>-4</v>
      </c>
      <c r="T11" s="6">
        <f>X11-U11</f>
        <v>-15</v>
      </c>
      <c r="U11" s="6">
        <v>-10</v>
      </c>
      <c r="V11" s="6">
        <v>129</v>
      </c>
      <c r="W11" s="6">
        <v>-13</v>
      </c>
      <c r="X11" s="6">
        <v>-25</v>
      </c>
      <c r="Y11" s="6">
        <v>25</v>
      </c>
      <c r="Z11" s="19"/>
      <c r="AB11" s="18" t="s">
        <v>4</v>
      </c>
      <c r="AC11" s="6">
        <v>138</v>
      </c>
      <c r="AD11" s="6">
        <f>AJ11-AE11</f>
        <v>321</v>
      </c>
      <c r="AE11" s="6">
        <v>32</v>
      </c>
      <c r="AF11" s="6">
        <f>AK11-AG11</f>
        <v>0</v>
      </c>
      <c r="AG11" s="6">
        <v>0</v>
      </c>
      <c r="AH11" s="6">
        <f>AM11-AI11</f>
        <v>60</v>
      </c>
      <c r="AI11" s="6">
        <v>0</v>
      </c>
      <c r="AJ11" s="6">
        <v>353</v>
      </c>
      <c r="AK11" s="6">
        <v>0</v>
      </c>
      <c r="AL11" s="6">
        <v>0</v>
      </c>
      <c r="AM11" s="6">
        <v>60</v>
      </c>
      <c r="AN11" s="17"/>
    </row>
    <row r="12" spans="1:40">
      <c r="A12" s="4" t="s">
        <v>18</v>
      </c>
      <c r="B12" s="9">
        <f t="shared" ref="B12:K12" si="10">B10+B11</f>
        <v>7786</v>
      </c>
      <c r="C12" s="9">
        <f t="shared" si="10"/>
        <v>8145</v>
      </c>
      <c r="D12" s="9">
        <f t="shared" si="10"/>
        <v>3081</v>
      </c>
      <c r="E12" s="9">
        <f t="shared" si="10"/>
        <v>314</v>
      </c>
      <c r="F12" s="9">
        <f t="shared" si="10"/>
        <v>6164</v>
      </c>
      <c r="G12" s="9">
        <f t="shared" si="10"/>
        <v>4794</v>
      </c>
      <c r="H12" s="9">
        <f t="shared" si="10"/>
        <v>888</v>
      </c>
      <c r="I12" s="9">
        <f t="shared" si="10"/>
        <v>11226</v>
      </c>
      <c r="J12" s="9">
        <f t="shared" si="10"/>
        <v>6478</v>
      </c>
      <c r="K12" s="9">
        <f t="shared" si="10"/>
        <v>5682</v>
      </c>
      <c r="L12" s="9">
        <f t="shared" ref="L12" si="11">L10+L11</f>
        <v>2599</v>
      </c>
      <c r="M12" s="5"/>
      <c r="N12" s="15" t="s">
        <v>7</v>
      </c>
      <c r="O12" s="16">
        <f t="shared" ref="O12:W12" si="12">O10+O11</f>
        <v>6937</v>
      </c>
      <c r="P12" s="16">
        <f t="shared" si="12"/>
        <v>8872</v>
      </c>
      <c r="Q12" s="16">
        <f t="shared" si="12"/>
        <v>2354</v>
      </c>
      <c r="R12" s="16">
        <f t="shared" si="12"/>
        <v>314</v>
      </c>
      <c r="S12" s="16">
        <f t="shared" si="12"/>
        <v>6164</v>
      </c>
      <c r="T12" s="16">
        <f t="shared" ref="T12:U12" si="13">T10+T11</f>
        <v>4794</v>
      </c>
      <c r="U12" s="16">
        <f t="shared" si="13"/>
        <v>888</v>
      </c>
      <c r="V12" s="16">
        <f t="shared" si="12"/>
        <v>11226</v>
      </c>
      <c r="W12" s="16">
        <f t="shared" si="12"/>
        <v>6478</v>
      </c>
      <c r="X12" s="16">
        <f>X10+X11</f>
        <v>5682</v>
      </c>
      <c r="Y12" s="16">
        <f>Y10+Y11</f>
        <v>2599</v>
      </c>
      <c r="Z12" s="17"/>
      <c r="AB12" s="15" t="s">
        <v>7</v>
      </c>
      <c r="AC12" s="16">
        <f t="shared" ref="AC12:AG12" si="14">AC10+AC11</f>
        <v>138</v>
      </c>
      <c r="AD12" s="16">
        <f t="shared" si="14"/>
        <v>321</v>
      </c>
      <c r="AE12" s="16">
        <f t="shared" si="14"/>
        <v>32</v>
      </c>
      <c r="AF12" s="16">
        <f t="shared" si="14"/>
        <v>0</v>
      </c>
      <c r="AG12" s="16">
        <f t="shared" si="14"/>
        <v>0</v>
      </c>
      <c r="AH12" s="16">
        <f t="shared" ref="AH12:AI12" si="15">AH10+AH11</f>
        <v>60</v>
      </c>
      <c r="AI12" s="16">
        <f t="shared" si="15"/>
        <v>0</v>
      </c>
      <c r="AJ12" s="16">
        <f>AJ10+AJ11</f>
        <v>353</v>
      </c>
      <c r="AK12" s="16">
        <f>AK10+AK11</f>
        <v>0</v>
      </c>
      <c r="AL12" s="16">
        <f>AL10+AL11</f>
        <v>0</v>
      </c>
      <c r="AM12" s="16">
        <f>AM10+AM11</f>
        <v>60</v>
      </c>
      <c r="AN12" s="17"/>
    </row>
    <row r="13" spans="1:40" ht="8.15" customHeight="1">
      <c r="M13" s="5"/>
      <c r="O13" s="16"/>
      <c r="P13" s="16"/>
      <c r="Q13" s="16"/>
      <c r="Z13" s="17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3"/>
    </row>
    <row r="14" spans="1:40">
      <c r="A14" s="12" t="s">
        <v>20</v>
      </c>
      <c r="B14" s="13">
        <f>B12+B8</f>
        <v>7976</v>
      </c>
      <c r="C14" s="13">
        <f>I14-D14</f>
        <v>9834</v>
      </c>
      <c r="D14" s="13">
        <f>D12+D8</f>
        <v>4689</v>
      </c>
      <c r="E14" s="13">
        <f>J14-F14</f>
        <v>-638</v>
      </c>
      <c r="F14" s="13">
        <f t="shared" ref="F14:K14" si="16">F12+F8</f>
        <v>7312</v>
      </c>
      <c r="G14" s="13">
        <f t="shared" si="16"/>
        <v>8374</v>
      </c>
      <c r="H14" s="13">
        <f t="shared" si="16"/>
        <v>5127</v>
      </c>
      <c r="I14" s="13">
        <f t="shared" si="16"/>
        <v>14523</v>
      </c>
      <c r="J14" s="13">
        <f t="shared" si="16"/>
        <v>6674</v>
      </c>
      <c r="K14" s="13">
        <f t="shared" si="16"/>
        <v>13501</v>
      </c>
      <c r="L14" s="13">
        <f t="shared" ref="L14" si="17">L12+L8</f>
        <v>14810</v>
      </c>
      <c r="M14" s="5"/>
      <c r="N14" s="15" t="s">
        <v>9</v>
      </c>
      <c r="O14" s="16">
        <f t="shared" ref="O14:W14" si="18">O12+O7</f>
        <v>10570</v>
      </c>
      <c r="P14" s="16">
        <f t="shared" si="18"/>
        <v>12967</v>
      </c>
      <c r="Q14" s="16">
        <f t="shared" si="18"/>
        <v>6278</v>
      </c>
      <c r="R14" s="16">
        <f t="shared" si="18"/>
        <v>1507</v>
      </c>
      <c r="S14" s="16">
        <f t="shared" si="18"/>
        <v>10165</v>
      </c>
      <c r="T14" s="16">
        <f t="shared" ref="T14:U14" si="19">T12+T7</f>
        <v>11734</v>
      </c>
      <c r="U14" s="16">
        <f t="shared" si="19"/>
        <v>9299</v>
      </c>
      <c r="V14" s="16">
        <f t="shared" si="18"/>
        <v>19245</v>
      </c>
      <c r="W14" s="16">
        <f t="shared" si="18"/>
        <v>11672</v>
      </c>
      <c r="X14" s="16">
        <f>X12+X7</f>
        <v>21033</v>
      </c>
      <c r="Y14" s="16">
        <f>Y12+Y7</f>
        <v>21442</v>
      </c>
      <c r="Z14" s="17"/>
      <c r="AB14" s="21" t="s">
        <v>8</v>
      </c>
      <c r="AC14" s="24">
        <f t="shared" ref="AC14:AG14" si="20">AC12+AC7</f>
        <v>23033</v>
      </c>
      <c r="AD14" s="24">
        <f t="shared" si="20"/>
        <v>24885</v>
      </c>
      <c r="AE14" s="24">
        <f t="shared" si="20"/>
        <v>22317</v>
      </c>
      <c r="AF14" s="24">
        <f t="shared" si="20"/>
        <v>20949</v>
      </c>
      <c r="AG14" s="24">
        <f t="shared" si="20"/>
        <v>21592</v>
      </c>
      <c r="AH14" s="24">
        <f t="shared" ref="AH14:AI14" si="21">AH12+AH7</f>
        <v>25658</v>
      </c>
      <c r="AI14" s="24">
        <f t="shared" si="21"/>
        <v>28272</v>
      </c>
      <c r="AJ14" s="24">
        <f>AJ12+AJ7</f>
        <v>47202</v>
      </c>
      <c r="AK14" s="24">
        <f>AK12+AK7</f>
        <v>42541</v>
      </c>
      <c r="AL14" s="24">
        <f>AL12+AL7</f>
        <v>54504</v>
      </c>
      <c r="AM14" s="24">
        <f>AM12+AM7</f>
        <v>53930</v>
      </c>
      <c r="AN14" s="23"/>
    </row>
    <row r="15" spans="1:40" ht="8.5" customHeight="1"/>
    <row r="16" spans="1:40">
      <c r="A16" s="4" t="s">
        <v>13</v>
      </c>
      <c r="B16" s="9">
        <v>-501</v>
      </c>
      <c r="C16" s="9">
        <f>I16-D16</f>
        <v>-485</v>
      </c>
      <c r="D16" s="9">
        <v>-482</v>
      </c>
      <c r="E16" s="7">
        <f>J16-F16</f>
        <v>-505</v>
      </c>
      <c r="F16" s="9">
        <v>-499</v>
      </c>
      <c r="G16" s="9">
        <f>K16-H16</f>
        <v>-417</v>
      </c>
      <c r="H16" s="9">
        <v>-442</v>
      </c>
      <c r="I16" s="9">
        <v>-967</v>
      </c>
      <c r="J16" s="9">
        <v>-1004</v>
      </c>
      <c r="K16" s="9">
        <v>-859</v>
      </c>
      <c r="L16" s="9">
        <v>-1074</v>
      </c>
      <c r="N16" s="2"/>
      <c r="AB16" s="36" t="s">
        <v>36</v>
      </c>
    </row>
    <row r="17" spans="1:40">
      <c r="A17" s="1" t="s">
        <v>12</v>
      </c>
      <c r="B17" s="3">
        <v>-2376</v>
      </c>
      <c r="C17" s="3">
        <f>I17-D17</f>
        <v>-296</v>
      </c>
      <c r="D17" s="3">
        <v>-1320</v>
      </c>
      <c r="E17" s="3">
        <f>J17-F17</f>
        <v>-3223</v>
      </c>
      <c r="F17" s="3">
        <v>-5967</v>
      </c>
      <c r="G17" s="3">
        <f>K17-H17</f>
        <v>-694</v>
      </c>
      <c r="H17" s="3">
        <v>2066</v>
      </c>
      <c r="I17" s="3">
        <v>-1616</v>
      </c>
      <c r="J17" s="3">
        <v>-9190</v>
      </c>
      <c r="K17" s="3">
        <v>1372</v>
      </c>
      <c r="L17" s="3">
        <v>4745</v>
      </c>
      <c r="N17" s="2"/>
      <c r="V17" s="16"/>
      <c r="W17" s="16"/>
      <c r="X17" s="16"/>
      <c r="Y17" s="16"/>
      <c r="Z17" s="17"/>
      <c r="AB17" s="15" t="s">
        <v>37</v>
      </c>
      <c r="AC17" s="16">
        <v>4782</v>
      </c>
      <c r="AD17" s="16">
        <f>AJ17-AE17</f>
        <v>6067</v>
      </c>
      <c r="AE17" s="16">
        <v>5000</v>
      </c>
      <c r="AF17" s="16">
        <f>AK17-AG17</f>
        <v>4572</v>
      </c>
      <c r="AG17" s="16">
        <v>4657</v>
      </c>
      <c r="AH17" s="16">
        <f>AM17-AI17</f>
        <v>6477</v>
      </c>
      <c r="AI17" s="16">
        <v>6755</v>
      </c>
      <c r="AJ17" s="16">
        <v>11067</v>
      </c>
      <c r="AK17" s="16">
        <v>9229</v>
      </c>
      <c r="AL17" s="16">
        <v>12714</v>
      </c>
      <c r="AM17" s="16">
        <v>13232</v>
      </c>
      <c r="AN17" s="17"/>
    </row>
    <row r="18" spans="1:40">
      <c r="A18" s="4" t="s">
        <v>14</v>
      </c>
      <c r="B18" s="9">
        <f t="shared" ref="B18:K18" si="22">B14+B16+B17</f>
        <v>5099</v>
      </c>
      <c r="C18" s="9">
        <f t="shared" si="22"/>
        <v>9053</v>
      </c>
      <c r="D18" s="9">
        <f t="shared" si="22"/>
        <v>2887</v>
      </c>
      <c r="E18" s="9">
        <f t="shared" si="22"/>
        <v>-4366</v>
      </c>
      <c r="F18" s="9">
        <f t="shared" si="22"/>
        <v>846</v>
      </c>
      <c r="G18" s="9">
        <f t="shared" si="22"/>
        <v>7263</v>
      </c>
      <c r="H18" s="9">
        <f t="shared" si="22"/>
        <v>6751</v>
      </c>
      <c r="I18" s="9">
        <f t="shared" si="22"/>
        <v>11940</v>
      </c>
      <c r="J18" s="9">
        <f t="shared" si="22"/>
        <v>-3520</v>
      </c>
      <c r="K18" s="9">
        <f t="shared" si="22"/>
        <v>14014</v>
      </c>
      <c r="L18" s="9">
        <f t="shared" ref="L18" si="23">L14+L16+L17</f>
        <v>18481</v>
      </c>
      <c r="N18" s="2"/>
      <c r="P18" s="2"/>
      <c r="Q18" s="2"/>
      <c r="R18" s="2"/>
      <c r="S18" s="2"/>
      <c r="T18" s="2"/>
      <c r="U18" s="2"/>
      <c r="V18" s="7"/>
      <c r="W18" s="7"/>
      <c r="X18" s="7"/>
      <c r="Y18" s="7"/>
      <c r="Z18" s="20"/>
      <c r="AB18" s="15" t="s">
        <v>38</v>
      </c>
      <c r="AC18" s="16">
        <v>2</v>
      </c>
      <c r="AD18" s="16">
        <f t="shared" ref="AD18:AD23" si="24">AJ18-AE18</f>
        <v>3</v>
      </c>
      <c r="AE18" s="16">
        <v>2</v>
      </c>
      <c r="AF18" s="16">
        <f t="shared" ref="AF18:AF23" si="25">AK18-AG18</f>
        <v>2</v>
      </c>
      <c r="AG18" s="16">
        <v>514</v>
      </c>
      <c r="AH18" s="16">
        <f t="shared" ref="AH18:AH23" si="26">AM18-AI18</f>
        <v>1756</v>
      </c>
      <c r="AI18" s="16">
        <v>1716</v>
      </c>
      <c r="AJ18" s="16">
        <v>5</v>
      </c>
      <c r="AK18" s="16">
        <v>516</v>
      </c>
      <c r="AL18" s="16">
        <v>3164</v>
      </c>
      <c r="AM18" s="16">
        <v>3472</v>
      </c>
      <c r="AN18" s="17"/>
    </row>
    <row r="19" spans="1:40">
      <c r="A19" s="1" t="s">
        <v>15</v>
      </c>
      <c r="B19" s="3">
        <f>-171-196</f>
        <v>-367</v>
      </c>
      <c r="C19" s="3">
        <f>I19-D19</f>
        <v>-2174</v>
      </c>
      <c r="D19" s="3">
        <f>-105-109</f>
        <v>-214</v>
      </c>
      <c r="E19" s="6">
        <f>J19-F19</f>
        <v>-109</v>
      </c>
      <c r="F19" s="3">
        <f>-1157-23</f>
        <v>-1180</v>
      </c>
      <c r="G19" s="3">
        <f>K19-H19</f>
        <v>-837</v>
      </c>
      <c r="H19" s="3">
        <f>-1147-98</f>
        <v>-1245</v>
      </c>
      <c r="I19" s="3">
        <f>-2261-127</f>
        <v>-2388</v>
      </c>
      <c r="J19" s="3">
        <f>-1301+12</f>
        <v>-1289</v>
      </c>
      <c r="K19" s="3">
        <f>-1922-160</f>
        <v>-2082</v>
      </c>
      <c r="L19" s="3">
        <f>-2325-148</f>
        <v>-2473</v>
      </c>
      <c r="N19" s="2"/>
      <c r="P19" s="2"/>
      <c r="Q19" s="2"/>
      <c r="R19" s="2"/>
      <c r="S19" s="2"/>
      <c r="T19" s="2"/>
      <c r="U19" s="2"/>
      <c r="V19" s="7"/>
      <c r="W19" s="7"/>
      <c r="X19" s="7"/>
      <c r="Y19" s="7"/>
      <c r="Z19" s="20"/>
      <c r="AB19" s="15" t="s">
        <v>39</v>
      </c>
      <c r="AC19" s="16">
        <v>723</v>
      </c>
      <c r="AD19" s="16">
        <f t="shared" si="24"/>
        <v>712</v>
      </c>
      <c r="AE19" s="16">
        <v>651</v>
      </c>
      <c r="AF19" s="16">
        <f t="shared" si="25"/>
        <v>619</v>
      </c>
      <c r="AG19" s="16">
        <v>658</v>
      </c>
      <c r="AH19" s="16">
        <f t="shared" si="26"/>
        <v>-539</v>
      </c>
      <c r="AI19" s="16">
        <v>1139</v>
      </c>
      <c r="AJ19" s="16">
        <v>1363</v>
      </c>
      <c r="AK19" s="16">
        <v>1277</v>
      </c>
      <c r="AL19" s="16">
        <v>2098</v>
      </c>
      <c r="AM19" s="16">
        <v>600</v>
      </c>
      <c r="AN19" s="17"/>
    </row>
    <row r="20" spans="1:40">
      <c r="A20" s="8" t="s">
        <v>23</v>
      </c>
      <c r="B20" s="14">
        <f t="shared" ref="B20:K20" si="27">B18+B19</f>
        <v>4732</v>
      </c>
      <c r="C20" s="14">
        <f t="shared" si="27"/>
        <v>6879</v>
      </c>
      <c r="D20" s="14">
        <f t="shared" si="27"/>
        <v>2673</v>
      </c>
      <c r="E20" s="14">
        <f t="shared" si="27"/>
        <v>-4475</v>
      </c>
      <c r="F20" s="14">
        <f t="shared" si="27"/>
        <v>-334</v>
      </c>
      <c r="G20" s="14">
        <f t="shared" si="27"/>
        <v>6426</v>
      </c>
      <c r="H20" s="14">
        <f t="shared" si="27"/>
        <v>5506</v>
      </c>
      <c r="I20" s="14">
        <f t="shared" si="27"/>
        <v>9552</v>
      </c>
      <c r="J20" s="14">
        <f t="shared" si="27"/>
        <v>-4809</v>
      </c>
      <c r="K20" s="14">
        <f t="shared" si="27"/>
        <v>11932</v>
      </c>
      <c r="L20" s="14">
        <f t="shared" ref="L20" si="28">L18+L19</f>
        <v>16008</v>
      </c>
      <c r="N20" s="2"/>
      <c r="P20" s="2"/>
      <c r="Q20" s="2"/>
      <c r="R20" s="2"/>
      <c r="S20" s="2"/>
      <c r="T20" s="2"/>
      <c r="U20" s="2"/>
      <c r="V20" s="7"/>
      <c r="W20" s="7"/>
      <c r="X20" s="7"/>
      <c r="Y20" s="7"/>
      <c r="Z20" s="20"/>
      <c r="AB20" s="15" t="s">
        <v>40</v>
      </c>
      <c r="AC20" s="16">
        <v>33</v>
      </c>
      <c r="AD20" s="16">
        <f t="shared" si="24"/>
        <v>38</v>
      </c>
      <c r="AE20" s="16">
        <v>51</v>
      </c>
      <c r="AF20" s="16">
        <f t="shared" si="25"/>
        <v>33</v>
      </c>
      <c r="AG20" s="16">
        <v>107</v>
      </c>
      <c r="AH20" s="16">
        <f t="shared" si="26"/>
        <v>580</v>
      </c>
      <c r="AI20" s="16">
        <v>576</v>
      </c>
      <c r="AJ20" s="16">
        <v>89</v>
      </c>
      <c r="AK20" s="16">
        <v>140</v>
      </c>
      <c r="AL20" s="16">
        <v>1011</v>
      </c>
      <c r="AM20" s="16">
        <v>1156</v>
      </c>
      <c r="AN20" s="17"/>
    </row>
    <row r="21" spans="1:40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N21" s="2"/>
      <c r="O21" s="18"/>
      <c r="P21" s="2"/>
      <c r="Q21" s="2"/>
      <c r="R21" s="2"/>
      <c r="S21" s="2"/>
      <c r="T21" s="2"/>
      <c r="U21" s="2"/>
      <c r="V21" s="7"/>
      <c r="W21" s="7"/>
      <c r="X21" s="7"/>
      <c r="Y21" s="7"/>
      <c r="Z21" s="20"/>
      <c r="AB21" s="2" t="s">
        <v>41</v>
      </c>
      <c r="AC21" s="16">
        <v>248</v>
      </c>
      <c r="AD21" s="16">
        <f t="shared" si="24"/>
        <v>315</v>
      </c>
      <c r="AE21" s="16">
        <v>268</v>
      </c>
      <c r="AF21" s="16">
        <f t="shared" si="25"/>
        <v>238</v>
      </c>
      <c r="AG21" s="16">
        <v>243</v>
      </c>
      <c r="AH21" s="16">
        <f t="shared" si="26"/>
        <v>353</v>
      </c>
      <c r="AI21" s="16">
        <v>370</v>
      </c>
      <c r="AJ21" s="16">
        <v>583</v>
      </c>
      <c r="AK21" s="16">
        <v>481</v>
      </c>
      <c r="AL21" s="16">
        <v>677</v>
      </c>
      <c r="AM21" s="16">
        <v>723</v>
      </c>
      <c r="AN21" s="20"/>
    </row>
    <row r="22" spans="1:40">
      <c r="A22" s="8" t="s">
        <v>22</v>
      </c>
      <c r="B22" s="8" t="s">
        <v>34</v>
      </c>
      <c r="C22" s="8" t="s">
        <v>33</v>
      </c>
      <c r="D22" s="8" t="s">
        <v>31</v>
      </c>
      <c r="E22" s="8" t="s">
        <v>29</v>
      </c>
      <c r="F22" s="8" t="s">
        <v>25</v>
      </c>
      <c r="G22" s="8" t="s">
        <v>27</v>
      </c>
      <c r="H22" s="8" t="s">
        <v>26</v>
      </c>
      <c r="I22" s="8" t="s">
        <v>32</v>
      </c>
      <c r="J22" s="8" t="s">
        <v>30</v>
      </c>
      <c r="K22" s="8" t="s">
        <v>28</v>
      </c>
      <c r="L22" s="8" t="s">
        <v>59</v>
      </c>
      <c r="N22" s="2"/>
      <c r="O22" s="2"/>
      <c r="P22" s="2"/>
      <c r="Q22" s="2"/>
      <c r="R22" s="2"/>
      <c r="S22" s="2"/>
      <c r="T22" s="2"/>
      <c r="U22" s="2"/>
      <c r="V22" s="7"/>
      <c r="W22" s="7"/>
      <c r="X22" s="7"/>
      <c r="Y22" s="7"/>
      <c r="Z22" s="20"/>
      <c r="AB22" s="2" t="s">
        <v>42</v>
      </c>
      <c r="AC22" s="16">
        <v>0</v>
      </c>
      <c r="AD22" s="16">
        <f t="shared" si="24"/>
        <v>0</v>
      </c>
      <c r="AE22" s="16">
        <v>0</v>
      </c>
      <c r="AF22" s="16">
        <f t="shared" si="25"/>
        <v>-1</v>
      </c>
      <c r="AG22" s="16">
        <v>21</v>
      </c>
      <c r="AH22" s="16">
        <f t="shared" si="26"/>
        <v>132</v>
      </c>
      <c r="AI22" s="16">
        <v>82</v>
      </c>
      <c r="AJ22" s="16">
        <v>0</v>
      </c>
      <c r="AK22" s="16">
        <v>20</v>
      </c>
      <c r="AL22" s="16">
        <v>175</v>
      </c>
      <c r="AM22" s="16">
        <v>214</v>
      </c>
      <c r="AN22" s="20"/>
    </row>
    <row r="23" spans="1:40">
      <c r="A23" s="4" t="s">
        <v>19</v>
      </c>
      <c r="B23" s="9">
        <v>-678</v>
      </c>
      <c r="C23" s="9">
        <f>I23-D23</f>
        <v>896</v>
      </c>
      <c r="D23" s="9">
        <v>912</v>
      </c>
      <c r="E23" s="9">
        <f>J23-F23</f>
        <v>-1559</v>
      </c>
      <c r="F23" s="9">
        <v>433</v>
      </c>
      <c r="G23" s="9">
        <f>K23-H23</f>
        <v>2315</v>
      </c>
      <c r="H23" s="9">
        <v>2665</v>
      </c>
      <c r="I23" s="9">
        <v>1808</v>
      </c>
      <c r="J23" s="9">
        <v>-1126</v>
      </c>
      <c r="K23" s="9">
        <v>4980</v>
      </c>
      <c r="L23" s="9">
        <v>9020</v>
      </c>
      <c r="N23" s="2"/>
      <c r="P23" s="2"/>
      <c r="Q23" s="2"/>
      <c r="R23" s="2"/>
      <c r="S23" s="2"/>
      <c r="T23" s="2"/>
      <c r="U23" s="2"/>
      <c r="V23" s="7"/>
      <c r="W23" s="7"/>
      <c r="X23" s="7"/>
      <c r="Y23" s="7"/>
      <c r="Z23" s="20"/>
      <c r="AB23" s="18" t="s">
        <v>5</v>
      </c>
      <c r="AC23" s="6">
        <v>27</v>
      </c>
      <c r="AD23" s="6">
        <f t="shared" si="24"/>
        <v>38</v>
      </c>
      <c r="AE23" s="6">
        <v>32</v>
      </c>
      <c r="AF23" s="6">
        <f t="shared" si="25"/>
        <v>199</v>
      </c>
      <c r="AG23" s="6">
        <v>34</v>
      </c>
      <c r="AH23" s="6">
        <f t="shared" si="26"/>
        <v>41</v>
      </c>
      <c r="AI23" s="6">
        <v>52</v>
      </c>
      <c r="AJ23" s="6">
        <v>70</v>
      </c>
      <c r="AK23" s="6">
        <v>233</v>
      </c>
      <c r="AL23" s="6">
        <v>99</v>
      </c>
      <c r="AM23" s="6">
        <v>93</v>
      </c>
      <c r="AN23" s="20"/>
    </row>
    <row r="24" spans="1:40">
      <c r="A24" s="1" t="s">
        <v>18</v>
      </c>
      <c r="B24" s="3">
        <v>7786</v>
      </c>
      <c r="C24" s="3">
        <f>I24-D24</f>
        <v>6262</v>
      </c>
      <c r="D24" s="3">
        <v>3081</v>
      </c>
      <c r="E24" s="3">
        <f>J24-F24</f>
        <v>307</v>
      </c>
      <c r="F24" s="3">
        <v>5200</v>
      </c>
      <c r="G24" s="3">
        <f>K24-H24</f>
        <v>4805</v>
      </c>
      <c r="H24" s="3">
        <v>775</v>
      </c>
      <c r="I24" s="3">
        <v>9343</v>
      </c>
      <c r="J24" s="3">
        <v>5507</v>
      </c>
      <c r="K24" s="3">
        <v>5580</v>
      </c>
      <c r="L24" s="3">
        <v>2243</v>
      </c>
      <c r="N24" s="2"/>
      <c r="P24" s="2"/>
      <c r="Q24" s="2"/>
      <c r="R24" s="2"/>
      <c r="S24" s="2"/>
      <c r="T24" s="2"/>
      <c r="U24" s="2"/>
      <c r="V24" s="7"/>
      <c r="W24" s="7"/>
      <c r="X24" s="7"/>
      <c r="Y24" s="7"/>
      <c r="Z24" s="20"/>
      <c r="AB24" s="2" t="s">
        <v>43</v>
      </c>
      <c r="AC24" s="16">
        <f>SUM(AC17:AC23)</f>
        <v>5815</v>
      </c>
      <c r="AD24" s="16">
        <f>SUM(AD17:AD23)</f>
        <v>7173</v>
      </c>
      <c r="AE24" s="16">
        <f>SUM(AE17:AE23)</f>
        <v>6004</v>
      </c>
      <c r="AF24" s="16">
        <f>SUM(AF17:AF23)</f>
        <v>5662</v>
      </c>
      <c r="AG24" s="16">
        <f>SUM(AG17:AG23)</f>
        <v>6234</v>
      </c>
      <c r="AH24" s="16">
        <f>SUM(AH17:AH23)</f>
        <v>8800</v>
      </c>
      <c r="AI24" s="16">
        <f>SUM(AI17:AI23)</f>
        <v>10690</v>
      </c>
      <c r="AJ24" s="16">
        <f>SUM(AJ17:AJ23)</f>
        <v>13177</v>
      </c>
      <c r="AK24" s="16">
        <f>SUM(AK17:AK23)</f>
        <v>11896</v>
      </c>
      <c r="AL24" s="16">
        <f>SUM(AL17:AL23)</f>
        <v>19938</v>
      </c>
      <c r="AM24" s="16">
        <f>SUM(AM17:AM23)</f>
        <v>19490</v>
      </c>
      <c r="AN24" s="20"/>
    </row>
    <row r="25" spans="1:40">
      <c r="A25" s="4" t="s">
        <v>16</v>
      </c>
      <c r="B25" s="9">
        <f t="shared" ref="B25" si="29">B23+B24</f>
        <v>7108</v>
      </c>
      <c r="C25" s="9">
        <f t="shared" ref="C25" si="30">C23+C24</f>
        <v>7158</v>
      </c>
      <c r="D25" s="9">
        <f t="shared" ref="D25:H25" si="31">D23+D24</f>
        <v>3993</v>
      </c>
      <c r="E25" s="9">
        <f t="shared" si="31"/>
        <v>-1252</v>
      </c>
      <c r="F25" s="9">
        <f t="shared" si="31"/>
        <v>5633</v>
      </c>
      <c r="G25" s="9">
        <f t="shared" si="31"/>
        <v>7120</v>
      </c>
      <c r="H25" s="9">
        <f t="shared" si="31"/>
        <v>3440</v>
      </c>
      <c r="I25" s="9">
        <f>I23+I24</f>
        <v>11151</v>
      </c>
      <c r="J25" s="9">
        <f>J23+J24</f>
        <v>4381</v>
      </c>
      <c r="K25" s="9">
        <f>K23+K24</f>
        <v>10560</v>
      </c>
      <c r="L25" s="9">
        <f>L23+L24</f>
        <v>11263</v>
      </c>
      <c r="N25" s="2"/>
      <c r="P25" s="2"/>
      <c r="Q25" s="2"/>
      <c r="R25" s="2"/>
      <c r="S25" s="2"/>
      <c r="T25" s="2"/>
      <c r="U25" s="2"/>
      <c r="V25" s="7"/>
      <c r="W25" s="7"/>
      <c r="X25" s="7"/>
      <c r="Y25" s="7"/>
      <c r="Z25" s="20"/>
      <c r="AB25" s="2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>
      <c r="A26" s="1" t="s">
        <v>24</v>
      </c>
      <c r="B26" s="3">
        <v>-2376</v>
      </c>
      <c r="C26" s="3">
        <f>I26-D26</f>
        <v>-279</v>
      </c>
      <c r="D26" s="3">
        <v>-1320</v>
      </c>
      <c r="E26" s="3">
        <f>J26-F26</f>
        <v>-3223</v>
      </c>
      <c r="F26" s="3">
        <v>-5967</v>
      </c>
      <c r="G26" s="3">
        <f>K26-H26</f>
        <v>-694</v>
      </c>
      <c r="H26" s="3">
        <v>2066</v>
      </c>
      <c r="I26" s="3">
        <v>-1599</v>
      </c>
      <c r="J26" s="3">
        <v>-9190</v>
      </c>
      <c r="K26" s="3">
        <v>1372</v>
      </c>
      <c r="L26" s="3">
        <v>4745</v>
      </c>
      <c r="N26" s="2"/>
      <c r="O26" s="18"/>
      <c r="P26" s="2"/>
      <c r="Q26" s="2"/>
      <c r="R26" s="2"/>
      <c r="S26" s="2"/>
      <c r="T26" s="2"/>
      <c r="U26" s="2"/>
      <c r="V26" s="7"/>
      <c r="W26" s="7"/>
      <c r="X26" s="7"/>
      <c r="Y26" s="7"/>
      <c r="Z26" s="20"/>
      <c r="AB26" s="35" t="s">
        <v>0</v>
      </c>
      <c r="AC26" s="2"/>
      <c r="AD26" s="2"/>
      <c r="AE26" s="2"/>
      <c r="AF26" s="2"/>
      <c r="AG26" s="2"/>
      <c r="AH26" s="2"/>
      <c r="AI26" s="2"/>
      <c r="AJ26" s="7"/>
      <c r="AK26" s="7"/>
      <c r="AL26" s="7"/>
      <c r="AM26" s="7"/>
      <c r="AN26" s="20"/>
    </row>
    <row r="27" spans="1:40">
      <c r="A27" s="8" t="s">
        <v>23</v>
      </c>
      <c r="B27" s="14">
        <f t="shared" ref="B27" si="32">B25+B26</f>
        <v>4732</v>
      </c>
      <c r="C27" s="14">
        <f t="shared" ref="C27" si="33">C25+C26</f>
        <v>6879</v>
      </c>
      <c r="D27" s="14">
        <f t="shared" ref="D27:H27" si="34">D25+D26</f>
        <v>2673</v>
      </c>
      <c r="E27" s="14">
        <f t="shared" si="34"/>
        <v>-4475</v>
      </c>
      <c r="F27" s="14">
        <f t="shared" si="34"/>
        <v>-334</v>
      </c>
      <c r="G27" s="14">
        <f t="shared" si="34"/>
        <v>6426</v>
      </c>
      <c r="H27" s="14">
        <f t="shared" si="34"/>
        <v>5506</v>
      </c>
      <c r="I27" s="14">
        <f>I25+I26</f>
        <v>9552</v>
      </c>
      <c r="J27" s="14">
        <f>J25+J26</f>
        <v>-4809</v>
      </c>
      <c r="K27" s="14">
        <f>K25+K26</f>
        <v>11932</v>
      </c>
      <c r="L27" s="14">
        <f>L25+L26</f>
        <v>16008</v>
      </c>
      <c r="N27" s="2"/>
      <c r="P27" s="2"/>
      <c r="Q27" s="2"/>
      <c r="R27" s="2"/>
      <c r="S27" s="2"/>
      <c r="T27" s="2"/>
      <c r="U27" s="2"/>
      <c r="V27" s="7"/>
      <c r="W27" s="7"/>
      <c r="X27" s="7"/>
      <c r="Y27" s="7"/>
      <c r="Z27" s="20"/>
      <c r="AB27" s="2" t="s">
        <v>44</v>
      </c>
      <c r="AC27" s="16">
        <v>774</v>
      </c>
      <c r="AD27" s="16">
        <f t="shared" ref="AD27:AD30" si="35">AJ27-AE27</f>
        <v>786</v>
      </c>
      <c r="AE27" s="16">
        <v>808</v>
      </c>
      <c r="AF27" s="16">
        <f t="shared" ref="AF27:AF30" si="36">AK27-AG27</f>
        <v>838</v>
      </c>
      <c r="AG27" s="16">
        <v>1183</v>
      </c>
      <c r="AH27" s="16">
        <f t="shared" ref="AH27:AH30" si="37">AM27-AI27</f>
        <v>1917</v>
      </c>
      <c r="AI27" s="16">
        <v>2507</v>
      </c>
      <c r="AJ27" s="16">
        <v>1594</v>
      </c>
      <c r="AK27" s="16">
        <v>2021</v>
      </c>
      <c r="AL27" s="16">
        <v>4800</v>
      </c>
      <c r="AM27" s="16">
        <v>4424</v>
      </c>
      <c r="AN27" s="20"/>
    </row>
    <row r="28" spans="1:40">
      <c r="N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0"/>
      <c r="AB28" s="2" t="s">
        <v>45</v>
      </c>
      <c r="AC28" s="16">
        <v>352</v>
      </c>
      <c r="AD28" s="16">
        <f t="shared" si="35"/>
        <v>550</v>
      </c>
      <c r="AE28" s="16">
        <v>344</v>
      </c>
      <c r="AF28" s="16">
        <f t="shared" si="36"/>
        <v>303</v>
      </c>
      <c r="AG28" s="16">
        <v>213</v>
      </c>
      <c r="AH28" s="16">
        <f t="shared" si="37"/>
        <v>606</v>
      </c>
      <c r="AI28" s="16">
        <v>606</v>
      </c>
      <c r="AJ28" s="16">
        <v>894</v>
      </c>
      <c r="AK28" s="16">
        <v>516</v>
      </c>
      <c r="AL28" s="16">
        <v>1130</v>
      </c>
      <c r="AM28" s="16">
        <v>1212</v>
      </c>
      <c r="AN28" s="20"/>
    </row>
    <row r="29" spans="1:40">
      <c r="N29" s="2"/>
      <c r="P29" s="2"/>
      <c r="Q29" s="2"/>
      <c r="R29" s="2"/>
      <c r="S29" s="2"/>
      <c r="T29" s="2"/>
      <c r="U29" s="2"/>
      <c r="V29" s="7"/>
      <c r="W29" s="7"/>
      <c r="X29" s="7"/>
      <c r="Y29" s="7"/>
      <c r="Z29" s="20"/>
      <c r="AB29" s="2" t="s">
        <v>46</v>
      </c>
      <c r="AC29" s="16">
        <v>316</v>
      </c>
      <c r="AD29" s="16">
        <f t="shared" si="35"/>
        <v>329</v>
      </c>
      <c r="AE29" s="16">
        <v>302</v>
      </c>
      <c r="AF29" s="16">
        <f t="shared" si="36"/>
        <v>275</v>
      </c>
      <c r="AG29" s="16">
        <v>365</v>
      </c>
      <c r="AH29" s="16">
        <f t="shared" si="37"/>
        <v>320</v>
      </c>
      <c r="AI29" s="16">
        <v>376</v>
      </c>
      <c r="AJ29" s="16">
        <v>631</v>
      </c>
      <c r="AK29" s="16">
        <v>640</v>
      </c>
      <c r="AL29" s="16">
        <v>743</v>
      </c>
      <c r="AM29" s="16">
        <v>696</v>
      </c>
      <c r="AN29" s="20"/>
    </row>
    <row r="30" spans="1:40">
      <c r="AB30" s="18" t="s">
        <v>5</v>
      </c>
      <c r="AC30" s="6">
        <v>39</v>
      </c>
      <c r="AD30" s="6">
        <f t="shared" si="35"/>
        <v>47</v>
      </c>
      <c r="AE30" s="6">
        <v>42</v>
      </c>
      <c r="AF30" s="6">
        <f t="shared" si="36"/>
        <v>44</v>
      </c>
      <c r="AG30" s="6">
        <v>48</v>
      </c>
      <c r="AH30" s="6">
        <f t="shared" si="37"/>
        <v>60</v>
      </c>
      <c r="AI30" s="6">
        <v>66</v>
      </c>
      <c r="AJ30" s="6">
        <v>89</v>
      </c>
      <c r="AK30" s="6">
        <v>92</v>
      </c>
      <c r="AL30" s="6">
        <v>126</v>
      </c>
      <c r="AM30" s="6">
        <v>126</v>
      </c>
    </row>
    <row r="31" spans="1:40">
      <c r="AB31" s="2" t="s">
        <v>43</v>
      </c>
      <c r="AC31" s="16">
        <f>SUM(AC27:AC30)</f>
        <v>1481</v>
      </c>
      <c r="AD31" s="16">
        <f>SUM(AD27:AD30)</f>
        <v>1712</v>
      </c>
      <c r="AE31" s="16">
        <f>SUM(AE27:AE30)</f>
        <v>1496</v>
      </c>
      <c r="AF31" s="16">
        <f>SUM(AF27:AF30)</f>
        <v>1460</v>
      </c>
      <c r="AG31" s="16">
        <f>SUM(AG27:AG30)</f>
        <v>1809</v>
      </c>
      <c r="AH31" s="16">
        <f>SUM(AH27:AH30)</f>
        <v>2903</v>
      </c>
      <c r="AI31" s="16">
        <f>SUM(AI27:AI30)</f>
        <v>3555</v>
      </c>
      <c r="AJ31" s="16">
        <f>SUM(AJ27:AJ30)</f>
        <v>3208</v>
      </c>
      <c r="AK31" s="16">
        <f>SUM(AK27:AK30)</f>
        <v>3269</v>
      </c>
      <c r="AL31" s="16">
        <f>SUM(AL27:AL30)</f>
        <v>6799</v>
      </c>
      <c r="AM31" s="16">
        <f>SUM(AM27:AM30)</f>
        <v>6458</v>
      </c>
    </row>
    <row r="32" spans="1:40"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28:39">
      <c r="AB33" s="35" t="s">
        <v>1</v>
      </c>
    </row>
    <row r="34" spans="28:39">
      <c r="AB34" s="15" t="s">
        <v>47</v>
      </c>
      <c r="AC34" s="16">
        <v>2188</v>
      </c>
      <c r="AD34" s="16">
        <f t="shared" ref="AD34:AD35" si="38">AJ34-AE34</f>
        <v>2395</v>
      </c>
      <c r="AE34" s="16">
        <v>2392</v>
      </c>
      <c r="AF34" s="16">
        <f t="shared" ref="AF34:AF35" si="39">AK34-AG34</f>
        <v>2348</v>
      </c>
      <c r="AG34" s="16">
        <v>2469</v>
      </c>
      <c r="AH34" s="16">
        <f t="shared" ref="AH34:AH35" si="40">AM34-AI34</f>
        <v>2256</v>
      </c>
      <c r="AI34" s="16">
        <v>2492</v>
      </c>
      <c r="AJ34" s="16">
        <v>4787</v>
      </c>
      <c r="AK34" s="16">
        <v>4817</v>
      </c>
      <c r="AL34" s="16">
        <v>4833</v>
      </c>
      <c r="AM34" s="16">
        <v>4748</v>
      </c>
    </row>
    <row r="35" spans="28:39">
      <c r="AB35" s="18" t="s">
        <v>48</v>
      </c>
      <c r="AC35" s="6">
        <v>119</v>
      </c>
      <c r="AD35" s="6">
        <f t="shared" si="38"/>
        <v>130</v>
      </c>
      <c r="AE35" s="6">
        <v>119</v>
      </c>
      <c r="AF35" s="6">
        <f t="shared" si="39"/>
        <v>124</v>
      </c>
      <c r="AG35" s="6">
        <v>113</v>
      </c>
      <c r="AH35" s="6">
        <f t="shared" si="40"/>
        <v>164</v>
      </c>
      <c r="AI35" s="6">
        <v>143</v>
      </c>
      <c r="AJ35" s="6">
        <v>249</v>
      </c>
      <c r="AK35" s="6">
        <v>237</v>
      </c>
      <c r="AL35" s="6">
        <v>304</v>
      </c>
      <c r="AM35" s="6">
        <v>307</v>
      </c>
    </row>
    <row r="36" spans="28:39">
      <c r="AB36" s="15" t="s">
        <v>43</v>
      </c>
      <c r="AC36" s="16">
        <f>AC34+AC35</f>
        <v>2307</v>
      </c>
      <c r="AD36" s="16">
        <f>AD34+AD35</f>
        <v>2525</v>
      </c>
      <c r="AE36" s="16">
        <f>AE34+AE35</f>
        <v>2511</v>
      </c>
      <c r="AF36" s="16">
        <f>AF34+AF35</f>
        <v>2472</v>
      </c>
      <c r="AG36" s="16">
        <f>AG34+AG35</f>
        <v>2582</v>
      </c>
      <c r="AH36" s="16">
        <f>AH34+AH35</f>
        <v>2420</v>
      </c>
      <c r="AI36" s="16">
        <f>AI34+AI35</f>
        <v>2635</v>
      </c>
      <c r="AJ36" s="16">
        <f>AJ34+AJ35</f>
        <v>5036</v>
      </c>
      <c r="AK36" s="16">
        <f>AK34+AK35</f>
        <v>5054</v>
      </c>
      <c r="AL36" s="16">
        <f>AL34+AL35</f>
        <v>5137</v>
      </c>
      <c r="AM36" s="16">
        <f>AM34+AM35</f>
        <v>5055</v>
      </c>
    </row>
    <row r="37" spans="28:39"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28:39">
      <c r="AB38" s="35" t="s">
        <v>2</v>
      </c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28:39">
      <c r="AB39" s="15" t="s">
        <v>49</v>
      </c>
      <c r="AC39" s="16"/>
      <c r="AD39" s="16">
        <f t="shared" ref="AD39:AD46" si="41">AJ39-AE39</f>
        <v>6065</v>
      </c>
      <c r="AE39" s="16">
        <v>6259</v>
      </c>
      <c r="AF39" s="16">
        <f t="shared" ref="AF39:AF46" si="42">AK39-AG39</f>
        <v>5253</v>
      </c>
      <c r="AG39" s="16">
        <v>5055</v>
      </c>
      <c r="AH39" s="16">
        <f t="shared" ref="AH39:AH46" si="43">AM39-AI39</f>
        <v>5468</v>
      </c>
      <c r="AI39" s="16">
        <v>5526</v>
      </c>
      <c r="AJ39" s="16">
        <v>12324</v>
      </c>
      <c r="AK39" s="16">
        <v>10308</v>
      </c>
      <c r="AL39" s="16">
        <v>10680</v>
      </c>
      <c r="AM39" s="16">
        <v>10994</v>
      </c>
    </row>
    <row r="40" spans="28:39">
      <c r="AB40" s="15" t="s">
        <v>50</v>
      </c>
      <c r="AC40" s="16"/>
      <c r="AD40" s="16">
        <f t="shared" si="41"/>
        <v>333</v>
      </c>
      <c r="AE40" s="16">
        <v>327</v>
      </c>
      <c r="AF40" s="16">
        <f t="shared" si="42"/>
        <v>383</v>
      </c>
      <c r="AG40" s="16">
        <v>298</v>
      </c>
      <c r="AH40" s="16">
        <f t="shared" si="43"/>
        <v>1041</v>
      </c>
      <c r="AI40" s="16">
        <v>711</v>
      </c>
      <c r="AJ40" s="16">
        <v>660</v>
      </c>
      <c r="AK40" s="16">
        <v>681</v>
      </c>
      <c r="AL40" s="16">
        <v>1110</v>
      </c>
      <c r="AM40" s="16">
        <v>1752</v>
      </c>
    </row>
    <row r="41" spans="28:39">
      <c r="AB41" s="15" t="s">
        <v>51</v>
      </c>
      <c r="AC41" s="16"/>
      <c r="AD41" s="16">
        <f t="shared" si="41"/>
        <v>630</v>
      </c>
      <c r="AE41" s="16">
        <v>746</v>
      </c>
      <c r="AF41" s="16">
        <f t="shared" si="42"/>
        <v>514</v>
      </c>
      <c r="AG41" s="16">
        <v>979</v>
      </c>
      <c r="AH41" s="16">
        <f t="shared" si="43"/>
        <v>0</v>
      </c>
      <c r="AI41" s="16">
        <v>0</v>
      </c>
      <c r="AJ41" s="16">
        <v>1376</v>
      </c>
      <c r="AK41" s="16">
        <v>1493</v>
      </c>
      <c r="AL41" s="16">
        <v>515</v>
      </c>
      <c r="AM41" s="16">
        <v>0</v>
      </c>
    </row>
    <row r="42" spans="28:39">
      <c r="AB42" s="15" t="s">
        <v>52</v>
      </c>
      <c r="AC42" s="16"/>
      <c r="AD42" s="16">
        <f t="shared" si="41"/>
        <v>2820</v>
      </c>
      <c r="AE42" s="16">
        <v>2669</v>
      </c>
      <c r="AF42" s="16">
        <f t="shared" si="42"/>
        <v>2490</v>
      </c>
      <c r="AG42" s="16">
        <v>2257</v>
      </c>
      <c r="AH42" s="16">
        <f t="shared" si="43"/>
        <v>2483</v>
      </c>
      <c r="AI42" s="16">
        <v>2408</v>
      </c>
      <c r="AJ42" s="16">
        <v>5489</v>
      </c>
      <c r="AK42" s="16">
        <v>4747</v>
      </c>
      <c r="AL42" s="16">
        <v>4862</v>
      </c>
      <c r="AM42" s="16">
        <v>4891</v>
      </c>
    </row>
    <row r="43" spans="28:39">
      <c r="AB43" s="15" t="s">
        <v>53</v>
      </c>
      <c r="AC43" s="16"/>
      <c r="AD43" s="16">
        <f t="shared" si="41"/>
        <v>1340</v>
      </c>
      <c r="AE43" s="16">
        <v>1170</v>
      </c>
      <c r="AF43" s="16">
        <f t="shared" si="42"/>
        <v>1240</v>
      </c>
      <c r="AG43" s="16">
        <v>1123</v>
      </c>
      <c r="AH43" s="16">
        <f t="shared" si="43"/>
        <v>742</v>
      </c>
      <c r="AI43" s="16">
        <v>1040</v>
      </c>
      <c r="AJ43" s="16">
        <v>2510</v>
      </c>
      <c r="AK43" s="16">
        <v>2363</v>
      </c>
      <c r="AL43" s="16">
        <v>2037</v>
      </c>
      <c r="AM43" s="16">
        <v>1782</v>
      </c>
    </row>
    <row r="44" spans="28:39">
      <c r="AB44" s="15" t="s">
        <v>54</v>
      </c>
      <c r="AC44" s="16"/>
      <c r="AD44" s="16">
        <f t="shared" si="41"/>
        <v>409</v>
      </c>
      <c r="AE44" s="16">
        <v>396</v>
      </c>
      <c r="AF44" s="16">
        <f t="shared" si="42"/>
        <v>472</v>
      </c>
      <c r="AG44" s="16">
        <v>220</v>
      </c>
      <c r="AH44" s="16">
        <f t="shared" si="43"/>
        <v>408</v>
      </c>
      <c r="AI44" s="16">
        <v>368</v>
      </c>
      <c r="AJ44" s="16">
        <v>805</v>
      </c>
      <c r="AK44" s="16">
        <v>692</v>
      </c>
      <c r="AL44" s="16">
        <v>761</v>
      </c>
      <c r="AM44" s="16">
        <v>776</v>
      </c>
    </row>
    <row r="45" spans="28:39">
      <c r="AB45" s="15" t="s">
        <v>55</v>
      </c>
      <c r="AC45" s="16"/>
      <c r="AD45" s="16">
        <f t="shared" si="41"/>
        <v>925</v>
      </c>
      <c r="AE45" s="16">
        <v>0</v>
      </c>
      <c r="AF45" s="16">
        <f t="shared" si="42"/>
        <v>0</v>
      </c>
      <c r="AG45" s="16">
        <v>0</v>
      </c>
      <c r="AH45" s="16">
        <f t="shared" si="43"/>
        <v>0</v>
      </c>
      <c r="AI45" s="16">
        <v>0</v>
      </c>
      <c r="AJ45" s="16">
        <v>925</v>
      </c>
      <c r="AK45" s="16">
        <v>0</v>
      </c>
      <c r="AL45" s="16">
        <v>0</v>
      </c>
      <c r="AM45" s="16">
        <v>0</v>
      </c>
    </row>
    <row r="46" spans="28:39">
      <c r="AB46" s="18" t="s">
        <v>5</v>
      </c>
      <c r="AC46" s="6"/>
      <c r="AD46" s="6">
        <f t="shared" si="41"/>
        <v>473</v>
      </c>
      <c r="AE46" s="6">
        <v>483</v>
      </c>
      <c r="AF46" s="6">
        <f t="shared" si="42"/>
        <v>611</v>
      </c>
      <c r="AG46" s="6">
        <v>533</v>
      </c>
      <c r="AH46" s="6">
        <f t="shared" si="43"/>
        <v>177</v>
      </c>
      <c r="AI46" s="6">
        <v>505</v>
      </c>
      <c r="AJ46" s="6">
        <v>956</v>
      </c>
      <c r="AK46" s="6">
        <v>1144</v>
      </c>
      <c r="AL46" s="6">
        <v>1120</v>
      </c>
      <c r="AM46" s="6">
        <f>529+153</f>
        <v>682</v>
      </c>
    </row>
    <row r="47" spans="28:39">
      <c r="AB47" s="15" t="s">
        <v>43</v>
      </c>
      <c r="AC47" s="16">
        <f>SUM(AC39:AC46)</f>
        <v>0</v>
      </c>
      <c r="AD47" s="16">
        <f>SUM(AD39:AD46)</f>
        <v>12995</v>
      </c>
      <c r="AE47" s="16">
        <f>SUM(AE39:AE46)</f>
        <v>12050</v>
      </c>
      <c r="AF47" s="16">
        <f>SUM(AF39:AF46)</f>
        <v>10963</v>
      </c>
      <c r="AG47" s="16">
        <f>SUM(AG39:AG46)</f>
        <v>10465</v>
      </c>
      <c r="AH47" s="16">
        <f>SUM(AH39:AH46)</f>
        <v>10319</v>
      </c>
      <c r="AI47" s="16">
        <f>SUM(AI39:AI46)</f>
        <v>10558</v>
      </c>
      <c r="AJ47" s="16">
        <f>SUM(AJ39:AJ46)</f>
        <v>25045</v>
      </c>
      <c r="AK47" s="16">
        <f>SUM(AK39:AK46)</f>
        <v>21428</v>
      </c>
      <c r="AL47" s="16">
        <f>SUM(AL39:AL46)</f>
        <v>21085</v>
      </c>
      <c r="AM47" s="16">
        <f>SUM(AM39:AM46)</f>
        <v>20877</v>
      </c>
    </row>
    <row r="48" spans="28:39"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28:39">
      <c r="AB49" s="37" t="s">
        <v>5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28:39">
      <c r="AB50" s="15" t="s">
        <v>56</v>
      </c>
      <c r="AC50" s="16"/>
      <c r="AD50" s="16"/>
      <c r="AE50" s="16"/>
      <c r="AF50" s="16"/>
      <c r="AG50" s="16"/>
      <c r="AH50" s="16"/>
      <c r="AI50" s="16"/>
      <c r="AJ50" s="16">
        <v>103</v>
      </c>
      <c r="AK50" s="16">
        <v>65</v>
      </c>
      <c r="AL50" s="16">
        <v>392</v>
      </c>
      <c r="AM50" s="16">
        <v>476</v>
      </c>
    </row>
    <row r="51" spans="28:39">
      <c r="AB51" s="15" t="s">
        <v>57</v>
      </c>
      <c r="AC51" s="16"/>
      <c r="AD51" s="16"/>
      <c r="AE51" s="16"/>
      <c r="AF51" s="16"/>
      <c r="AG51" s="16"/>
      <c r="AH51" s="16"/>
      <c r="AI51" s="16"/>
      <c r="AJ51" s="16">
        <v>222</v>
      </c>
      <c r="AK51" s="16">
        <v>231</v>
      </c>
      <c r="AL51" s="16">
        <v>184</v>
      </c>
      <c r="AM51" s="16">
        <v>188</v>
      </c>
    </row>
    <row r="52" spans="28:39">
      <c r="AB52" s="15" t="s">
        <v>58</v>
      </c>
      <c r="AC52" s="16"/>
      <c r="AD52" s="16"/>
      <c r="AE52" s="16"/>
      <c r="AF52" s="16"/>
      <c r="AG52" s="16"/>
      <c r="AH52" s="16"/>
      <c r="AI52" s="16"/>
      <c r="AJ52" s="16">
        <v>0</v>
      </c>
      <c r="AK52" s="16">
        <v>565</v>
      </c>
      <c r="AL52" s="16">
        <v>935</v>
      </c>
      <c r="AM52" s="16">
        <v>1293</v>
      </c>
    </row>
    <row r="53" spans="28:39">
      <c r="AB53" s="18" t="s">
        <v>5</v>
      </c>
      <c r="AC53" s="6"/>
      <c r="AD53" s="6"/>
      <c r="AE53" s="6"/>
      <c r="AF53" s="6"/>
      <c r="AG53" s="6"/>
      <c r="AH53" s="6"/>
      <c r="AI53" s="6"/>
      <c r="AJ53" s="6">
        <v>58</v>
      </c>
      <c r="AK53" s="6">
        <v>33</v>
      </c>
      <c r="AL53" s="6">
        <v>34</v>
      </c>
      <c r="AM53" s="6">
        <v>33</v>
      </c>
    </row>
    <row r="54" spans="28:39">
      <c r="AC54" s="16">
        <f>SUM(AC50:AC53)</f>
        <v>0</v>
      </c>
      <c r="AD54" s="16">
        <f t="shared" ref="AD54:AM54" si="44">SUM(AD50:AD53)</f>
        <v>0</v>
      </c>
      <c r="AE54" s="16">
        <f t="shared" si="44"/>
        <v>0</v>
      </c>
      <c r="AF54" s="16">
        <f t="shared" si="44"/>
        <v>0</v>
      </c>
      <c r="AG54" s="16">
        <f t="shared" si="44"/>
        <v>0</v>
      </c>
      <c r="AH54" s="16">
        <f t="shared" ref="AH54" si="45">SUM(AH50:AH53)</f>
        <v>0</v>
      </c>
      <c r="AI54" s="16">
        <f t="shared" ref="AI54" si="46">SUM(AI50:AI53)</f>
        <v>0</v>
      </c>
      <c r="AJ54" s="16">
        <f t="shared" si="44"/>
        <v>383</v>
      </c>
      <c r="AK54" s="16">
        <f t="shared" si="44"/>
        <v>894</v>
      </c>
      <c r="AL54" s="16">
        <f t="shared" si="44"/>
        <v>1545</v>
      </c>
      <c r="AM54" s="16">
        <f t="shared" si="44"/>
        <v>1990</v>
      </c>
    </row>
    <row r="55" spans="28:39"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64BE-25C3-448A-929F-783B7380CE99}">
  <dimension ref="C2:J47"/>
  <sheetViews>
    <sheetView topLeftCell="A30" workbookViewId="0">
      <selection activeCell="F46" sqref="C2:F47"/>
    </sheetView>
  </sheetViews>
  <sheetFormatPr defaultRowHeight="17"/>
  <cols>
    <col min="3" max="3" width="9.08984375" bestFit="1" customWidth="1"/>
    <col min="4" max="4" width="6.81640625" bestFit="1" customWidth="1"/>
    <col min="5" max="5" width="7.08984375" bestFit="1" customWidth="1"/>
    <col min="6" max="6" width="7.81640625" bestFit="1" customWidth="1"/>
    <col min="7" max="7" width="7.7265625" bestFit="1" customWidth="1"/>
    <col min="8" max="8" width="8.26953125" bestFit="1" customWidth="1"/>
    <col min="9" max="9" width="18.1796875" bestFit="1" customWidth="1"/>
    <col min="10" max="10" width="9.08984375" bestFit="1" customWidth="1"/>
  </cols>
  <sheetData>
    <row r="2" spans="3:10" ht="17.5" thickBot="1">
      <c r="C2" s="25"/>
      <c r="D2" s="26"/>
      <c r="E2" s="27"/>
      <c r="F2" s="28"/>
      <c r="G2" s="26"/>
      <c r="H2" s="29"/>
      <c r="I2" s="26"/>
      <c r="J2" s="29"/>
    </row>
    <row r="3" spans="3:10" ht="17.5" thickBot="1">
      <c r="C3" s="25"/>
      <c r="D3" s="26"/>
      <c r="E3" s="27"/>
      <c r="F3" s="28"/>
      <c r="G3" s="26"/>
      <c r="H3" s="29"/>
      <c r="I3" s="26"/>
      <c r="J3" s="29"/>
    </row>
    <row r="4" spans="3:10" ht="17.5" thickBot="1">
      <c r="C4" s="25"/>
      <c r="D4" s="26"/>
      <c r="E4" s="27"/>
      <c r="F4" s="28"/>
      <c r="G4" s="26"/>
      <c r="H4" s="29"/>
      <c r="I4" s="26"/>
      <c r="J4" s="29"/>
    </row>
    <row r="5" spans="3:10" ht="17.5" thickBot="1">
      <c r="C5" s="25"/>
      <c r="D5" s="26"/>
      <c r="E5" s="27"/>
      <c r="F5" s="28"/>
      <c r="G5" s="26"/>
      <c r="H5" s="29"/>
      <c r="I5" s="26"/>
      <c r="J5" s="29"/>
    </row>
    <row r="6" spans="3:10" ht="17.5" thickBot="1">
      <c r="C6" s="25"/>
      <c r="D6" s="26"/>
      <c r="E6" s="27"/>
      <c r="F6" s="28"/>
      <c r="G6" s="26"/>
      <c r="H6" s="29"/>
      <c r="I6" s="26"/>
      <c r="J6" s="29"/>
    </row>
    <row r="7" spans="3:10" ht="17.5" thickBot="1">
      <c r="C7" s="25"/>
      <c r="D7" s="26"/>
      <c r="E7" s="27"/>
      <c r="F7" s="28"/>
      <c r="G7" s="26"/>
      <c r="H7" s="29"/>
      <c r="I7" s="26"/>
      <c r="J7" s="29"/>
    </row>
    <row r="8" spans="3:10" ht="17.5" thickBot="1">
      <c r="C8" s="25"/>
      <c r="D8" s="26"/>
      <c r="E8" s="27"/>
      <c r="F8" s="28"/>
      <c r="G8" s="26"/>
      <c r="H8" s="29"/>
      <c r="I8" s="26"/>
      <c r="J8" s="29"/>
    </row>
    <row r="9" spans="3:10" ht="17.5" thickBot="1">
      <c r="C9" s="25"/>
      <c r="D9" s="26"/>
      <c r="E9" s="27"/>
      <c r="F9" s="28"/>
      <c r="G9" s="26"/>
      <c r="H9" s="29"/>
      <c r="I9" s="26"/>
      <c r="J9" s="29"/>
    </row>
    <row r="10" spans="3:10" ht="17.5" thickBot="1">
      <c r="C10" s="25"/>
      <c r="D10" s="26"/>
      <c r="E10" s="27"/>
      <c r="F10" s="28"/>
      <c r="G10" s="26"/>
      <c r="H10" s="29"/>
      <c r="I10" s="26"/>
      <c r="J10" s="29"/>
    </row>
    <row r="11" spans="3:10" ht="17.5" thickBot="1">
      <c r="C11" s="25"/>
      <c r="D11" s="26"/>
      <c r="E11" s="27"/>
      <c r="F11" s="28"/>
      <c r="G11" s="26"/>
      <c r="H11" s="29"/>
      <c r="I11" s="26"/>
      <c r="J11" s="29"/>
    </row>
    <row r="12" spans="3:10" ht="17.5" thickBot="1">
      <c r="C12" s="25"/>
      <c r="D12" s="26"/>
      <c r="E12" s="27"/>
      <c r="F12" s="28"/>
      <c r="G12" s="26"/>
      <c r="H12" s="29"/>
      <c r="I12" s="26"/>
      <c r="J12" s="29"/>
    </row>
    <row r="13" spans="3:10" ht="17.5" thickBot="1">
      <c r="C13" s="25"/>
      <c r="D13" s="26"/>
      <c r="E13" s="27"/>
      <c r="F13" s="28"/>
      <c r="G13" s="26"/>
      <c r="H13" s="29"/>
      <c r="I13" s="26"/>
      <c r="J13" s="29"/>
    </row>
    <row r="14" spans="3:10" ht="17.5" thickBot="1">
      <c r="C14" s="25"/>
      <c r="D14" s="26"/>
      <c r="E14" s="27"/>
      <c r="F14" s="28"/>
      <c r="G14" s="26"/>
      <c r="H14" s="29"/>
      <c r="I14" s="26"/>
      <c r="J14" s="29"/>
    </row>
    <row r="15" spans="3:10" ht="17.5" thickBot="1">
      <c r="C15" s="25"/>
      <c r="D15" s="26"/>
      <c r="E15" s="27"/>
      <c r="F15" s="28"/>
      <c r="G15" s="26"/>
      <c r="H15" s="29"/>
      <c r="I15" s="26"/>
      <c r="J15" s="29"/>
    </row>
    <row r="16" spans="3:10" ht="17.5" thickBot="1">
      <c r="C16" s="25"/>
      <c r="D16" s="26"/>
      <c r="E16" s="27"/>
      <c r="F16" s="28"/>
      <c r="G16" s="26"/>
      <c r="H16" s="29"/>
      <c r="I16" s="26"/>
      <c r="J16" s="29"/>
    </row>
    <row r="17" spans="3:10" ht="17.5" thickBot="1">
      <c r="C17" s="25"/>
      <c r="D17" s="26"/>
      <c r="E17" s="27"/>
      <c r="F17" s="28"/>
      <c r="G17" s="26"/>
      <c r="H17" s="29"/>
      <c r="I17" s="26"/>
      <c r="J17" s="29"/>
    </row>
    <row r="18" spans="3:10" ht="17.5" thickBot="1">
      <c r="C18" s="25"/>
      <c r="D18" s="26"/>
      <c r="E18" s="27"/>
      <c r="F18" s="28"/>
      <c r="G18" s="26"/>
      <c r="H18" s="29"/>
      <c r="I18" s="26"/>
      <c r="J18" s="29"/>
    </row>
    <row r="19" spans="3:10" ht="17.5" thickBot="1">
      <c r="C19" s="25"/>
      <c r="D19" s="26"/>
      <c r="E19" s="27"/>
      <c r="F19" s="28"/>
      <c r="G19" s="26"/>
      <c r="H19" s="29"/>
      <c r="I19" s="26"/>
      <c r="J19" s="29"/>
    </row>
    <row r="20" spans="3:10" ht="17.5" thickBot="1">
      <c r="C20" s="25"/>
      <c r="D20" s="26"/>
      <c r="E20" s="27"/>
      <c r="F20" s="28"/>
      <c r="G20" s="26"/>
      <c r="H20" s="29"/>
      <c r="I20" s="26"/>
      <c r="J20" s="29"/>
    </row>
    <row r="21" spans="3:10" ht="17.5" thickBot="1">
      <c r="C21" s="25"/>
      <c r="D21" s="26"/>
      <c r="E21" s="27"/>
      <c r="F21" s="28"/>
      <c r="G21" s="26"/>
      <c r="H21" s="29"/>
      <c r="I21" s="26"/>
      <c r="J21" s="29"/>
    </row>
    <row r="22" spans="3:10" ht="17.5" thickBot="1">
      <c r="C22" s="25"/>
      <c r="D22" s="26"/>
      <c r="E22" s="27"/>
      <c r="F22" s="28"/>
      <c r="G22" s="26"/>
      <c r="H22" s="29"/>
      <c r="I22" s="26"/>
      <c r="J22" s="29"/>
    </row>
    <row r="23" spans="3:10" ht="17.5" thickBot="1">
      <c r="C23" s="25"/>
      <c r="D23" s="26"/>
      <c r="E23" s="27"/>
      <c r="F23" s="28"/>
      <c r="G23" s="26"/>
      <c r="H23" s="29"/>
      <c r="I23" s="26"/>
      <c r="J23" s="29"/>
    </row>
    <row r="24" spans="3:10" ht="17.5" thickBot="1">
      <c r="C24" s="25"/>
      <c r="D24" s="26"/>
      <c r="E24" s="27"/>
      <c r="F24" s="28"/>
      <c r="G24" s="26"/>
      <c r="H24" s="29"/>
      <c r="I24" s="26"/>
      <c r="J24" s="29"/>
    </row>
    <row r="25" spans="3:10" ht="17.5" thickBot="1">
      <c r="C25" s="25"/>
      <c r="D25" s="26"/>
      <c r="E25" s="27"/>
      <c r="F25" s="28"/>
      <c r="G25" s="26"/>
      <c r="H25" s="29"/>
      <c r="I25" s="26"/>
      <c r="J25" s="29"/>
    </row>
    <row r="26" spans="3:10" ht="17.5" thickBot="1">
      <c r="C26" s="25"/>
      <c r="D26" s="26"/>
      <c r="E26" s="27"/>
      <c r="F26" s="28"/>
      <c r="G26" s="26"/>
      <c r="H26" s="29"/>
      <c r="I26" s="26"/>
      <c r="J26" s="29"/>
    </row>
    <row r="27" spans="3:10" ht="17.5" thickBot="1">
      <c r="C27" s="25"/>
      <c r="D27" s="26"/>
      <c r="E27" s="27"/>
      <c r="F27" s="28"/>
      <c r="G27" s="26"/>
      <c r="H27" s="29"/>
      <c r="I27" s="26"/>
      <c r="J27" s="29"/>
    </row>
    <row r="28" spans="3:10" ht="17.5" thickBot="1">
      <c r="C28" s="25"/>
      <c r="D28" s="26"/>
      <c r="E28" s="27"/>
      <c r="F28" s="28"/>
      <c r="G28" s="26"/>
      <c r="H28" s="29"/>
      <c r="I28" s="26"/>
      <c r="J28" s="29"/>
    </row>
    <row r="29" spans="3:10" ht="17.5" thickBot="1">
      <c r="C29" s="25"/>
      <c r="D29" s="26"/>
      <c r="E29" s="27"/>
      <c r="F29" s="28"/>
      <c r="G29" s="26"/>
      <c r="H29" s="29"/>
      <c r="I29" s="26"/>
      <c r="J29" s="29"/>
    </row>
    <row r="30" spans="3:10" ht="17.5" thickBot="1">
      <c r="C30" s="25"/>
      <c r="D30" s="26"/>
      <c r="E30" s="27"/>
      <c r="F30" s="28"/>
      <c r="G30" s="26"/>
      <c r="H30" s="29"/>
      <c r="I30" s="26"/>
      <c r="J30" s="29"/>
    </row>
    <row r="31" spans="3:10" ht="17.5" thickBot="1">
      <c r="C31" s="25"/>
      <c r="D31" s="26"/>
      <c r="E31" s="27"/>
      <c r="F31" s="28"/>
      <c r="G31" s="26"/>
      <c r="H31" s="29"/>
      <c r="I31" s="26"/>
      <c r="J31" s="29"/>
    </row>
    <row r="32" spans="3:10" ht="17.5" thickBot="1">
      <c r="C32" s="25"/>
      <c r="D32" s="26"/>
      <c r="E32" s="27"/>
      <c r="F32" s="28"/>
      <c r="G32" s="26"/>
      <c r="H32" s="29"/>
      <c r="I32" s="26"/>
      <c r="J32" s="29"/>
    </row>
    <row r="33" spans="3:10" ht="17.5" thickBot="1">
      <c r="C33" s="25"/>
      <c r="D33" s="26"/>
      <c r="E33" s="27"/>
      <c r="F33" s="28"/>
      <c r="G33" s="26"/>
      <c r="H33" s="29"/>
      <c r="I33" s="26"/>
      <c r="J33" s="29"/>
    </row>
    <row r="34" spans="3:10" ht="17.5" thickBot="1">
      <c r="C34" s="25"/>
      <c r="D34" s="26"/>
      <c r="E34" s="27"/>
      <c r="F34" s="28"/>
      <c r="G34" s="26"/>
      <c r="H34" s="29"/>
      <c r="I34" s="26"/>
      <c r="J34" s="29"/>
    </row>
    <row r="35" spans="3:10" ht="17.5" thickBot="1">
      <c r="C35" s="25"/>
      <c r="D35" s="26"/>
      <c r="E35" s="27"/>
      <c r="F35" s="28"/>
      <c r="G35" s="26"/>
      <c r="H35" s="29"/>
      <c r="I35" s="26"/>
      <c r="J35" s="29"/>
    </row>
    <row r="36" spans="3:10" ht="17.5" thickBot="1">
      <c r="C36" s="25"/>
      <c r="D36" s="26"/>
      <c r="E36" s="27"/>
      <c r="F36" s="28"/>
      <c r="G36" s="26"/>
      <c r="H36" s="29"/>
      <c r="I36" s="26"/>
      <c r="J36" s="29"/>
    </row>
    <row r="37" spans="3:10" ht="17.5" thickBot="1">
      <c r="C37" s="25"/>
      <c r="D37" s="26"/>
      <c r="E37" s="27"/>
      <c r="F37" s="28"/>
      <c r="G37" s="26"/>
      <c r="H37" s="29"/>
      <c r="I37" s="26"/>
      <c r="J37" s="29"/>
    </row>
    <row r="38" spans="3:10" ht="17.5" thickBot="1">
      <c r="C38" s="25"/>
      <c r="D38" s="26"/>
      <c r="E38" s="27"/>
      <c r="F38" s="28"/>
      <c r="G38" s="26"/>
      <c r="H38" s="29"/>
      <c r="I38" s="26"/>
      <c r="J38" s="29"/>
    </row>
    <row r="39" spans="3:10" ht="17.5" thickBot="1">
      <c r="C39" s="25"/>
      <c r="D39" s="26"/>
      <c r="E39" s="27"/>
      <c r="F39" s="28"/>
      <c r="G39" s="26"/>
      <c r="H39" s="29"/>
      <c r="I39" s="26"/>
      <c r="J39" s="29"/>
    </row>
    <row r="40" spans="3:10" ht="17.5" thickBot="1">
      <c r="C40" s="25"/>
      <c r="D40" s="26"/>
      <c r="E40" s="27"/>
      <c r="F40" s="28"/>
      <c r="G40" s="26"/>
      <c r="H40" s="29"/>
      <c r="I40" s="26"/>
      <c r="J40" s="29"/>
    </row>
    <row r="41" spans="3:10" ht="17.5" thickBot="1">
      <c r="C41" s="25"/>
      <c r="D41" s="26"/>
      <c r="E41" s="27"/>
      <c r="F41" s="28"/>
      <c r="G41" s="26"/>
      <c r="H41" s="29"/>
      <c r="I41" s="26"/>
      <c r="J41" s="29"/>
    </row>
    <row r="42" spans="3:10" ht="17.5" thickBot="1">
      <c r="C42" s="25"/>
      <c r="D42" s="26"/>
      <c r="E42" s="27"/>
      <c r="F42" s="28"/>
      <c r="G42" s="26"/>
      <c r="H42" s="29"/>
      <c r="I42" s="26"/>
      <c r="J42" s="29"/>
    </row>
    <row r="43" spans="3:10" ht="17.5" thickBot="1">
      <c r="C43" s="25"/>
      <c r="D43" s="26"/>
      <c r="E43" s="27"/>
      <c r="F43" s="28"/>
      <c r="G43" s="26"/>
      <c r="H43" s="29"/>
      <c r="I43" s="26"/>
      <c r="J43" s="29"/>
    </row>
    <row r="44" spans="3:10" ht="17.5" thickBot="1">
      <c r="C44" s="25"/>
      <c r="D44" s="26"/>
      <c r="E44" s="27"/>
      <c r="F44" s="28"/>
      <c r="G44" s="26"/>
      <c r="H44" s="29"/>
      <c r="I44" s="26"/>
      <c r="J44" s="29"/>
    </row>
    <row r="45" spans="3:10" ht="17.5" thickBot="1">
      <c r="C45" s="25"/>
      <c r="D45" s="26"/>
      <c r="E45" s="27"/>
      <c r="F45" s="28"/>
      <c r="G45" s="26"/>
      <c r="H45" s="29"/>
      <c r="I45" s="26"/>
      <c r="J45" s="29"/>
    </row>
    <row r="46" spans="3:10" ht="17.5" thickBot="1">
      <c r="C46" s="25"/>
      <c r="D46" s="26"/>
      <c r="E46" s="27"/>
      <c r="F46" s="28"/>
      <c r="G46" s="26"/>
      <c r="H46" s="29"/>
      <c r="I46" s="26"/>
      <c r="J46" s="29"/>
    </row>
    <row r="47" spans="3:10" ht="17.5" thickBot="1">
      <c r="C47" s="25"/>
      <c r="D47" s="26"/>
      <c r="E47" s="27"/>
      <c r="F47" s="28"/>
      <c r="G47" s="26"/>
      <c r="H47" s="29"/>
      <c r="I47" s="26"/>
      <c r="J47" s="29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2020-07-07T11:14:28Z</dcterms:created>
  <dcterms:modified xsi:type="dcterms:W3CDTF">2022-08-23T02:21:09Z</dcterms:modified>
</cp:coreProperties>
</file>