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<sst xmlns="http://schemas.openxmlformats.org/spreadsheetml/2006/main" count="41" uniqueCount="40">
  <si>
    <t>Korumm Comparison</t>
  </si>
  <si>
    <t>Korumm Farming</t>
  </si>
  <si>
    <t>Korumm comes from Narmer bounties after the New War. Drop rates are identical between Plains and Orb</t>
  </si>
  <si>
    <t>Stat</t>
  </si>
  <si>
    <t>Korumm</t>
  </si>
  <si>
    <t>Orthos Prime</t>
  </si>
  <si>
    <t>Guandao Prime</t>
  </si>
  <si>
    <t>Stage</t>
  </si>
  <si>
    <t>Chance</t>
  </si>
  <si>
    <t>Attack Speed</t>
  </si>
  <si>
    <t>Stage 1-3</t>
  </si>
  <si>
    <t>Chance of 1+ Korumm blueprint without bonus</t>
  </si>
  <si>
    <t>Critical Chance</t>
  </si>
  <si>
    <t>Stage 4</t>
  </si>
  <si>
    <t>Critical Damage</t>
  </si>
  <si>
    <t>Stage 5</t>
  </si>
  <si>
    <t>Chance of 1+ Korumm blueprint with bonus</t>
  </si>
  <si>
    <t>Status Chance</t>
  </si>
  <si>
    <t>Bonus</t>
  </si>
  <si>
    <t>Range</t>
  </si>
  <si>
    <t>Impact</t>
  </si>
  <si>
    <t>Puncture</t>
  </si>
  <si>
    <t>Slash</t>
  </si>
  <si>
    <t>Slash %</t>
  </si>
  <si>
    <t>Total damage</t>
  </si>
  <si>
    <t>CC with Blood Rush</t>
  </si>
  <si>
    <t>Assumes 12x combo</t>
  </si>
  <si>
    <t>CD with Organ Shatter</t>
  </si>
  <si>
    <t>SC with Weeping Wounds</t>
  </si>
  <si>
    <t>Avg critical multiplier</t>
  </si>
  <si>
    <t>DPS score</t>
  </si>
  <si>
    <t>Not true DPS - score is a relative measure combining attack speed, base damage, and average critical multiplier. Only relevant within a single melee category</t>
  </si>
  <si>
    <t>Slash proc frequency</t>
  </si>
  <si>
    <t>Comparative multiplier to frequency of slash procs - doesn't include stances</t>
  </si>
  <si>
    <t>Slash proc strength</t>
  </si>
  <si>
    <t>Comparative multiplier of slash proc dps including proc frequency</t>
  </si>
  <si>
    <t>Toxin proc frequency</t>
  </si>
  <si>
    <t>Comparative multiplier to frequency of toxin procs using primed fever strike</t>
  </si>
  <si>
    <t>Toxin prov strength</t>
  </si>
  <si>
    <t>Comparative multiplier of toxin proc dps including proc frequency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</si>
</sst>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"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9" xfId="0" applyAlignment="1" applyFont="1" applyNumberFormat="1">
      <alignment readingOrder="0"/>
    </xf>
    <xf borderId="0" fillId="0" fontId="1" numFmtId="10" xfId="0" applyAlignment="1" applyFont="1" applyNumberFormat="1">
      <alignment readingOrder="0"/>
    </xf>
    <xf borderId="0" fillId="0" fontId="1" numFmtId="164" xfId="0" applyFont="1" applyNumberFormat="1"/>
    <xf borderId="0" fillId="0" fontId="1" numFmtId="9" xfId="0" applyFont="1" applyNumberFormat="1"/>
    <xf borderId="0" fillId="0" fontId="1" numFmtId="0" xfId="0" applyFont="1"/>
    <xf borderId="0" fillId="0" fontId="1" numFmtId="2" xfId="0" applyFont="1" applyNumberFormat="1"/>
    <xf borderId="0" fillId="0" fontId="1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F1" s="1" t="s">
        <v>1</v>
      </c>
    </row>
    <row r="2">
      <c r="F2" s="1" t="s">
        <v>2</v>
      </c>
    </row>
    <row r="3">
      <c r="A3" s="1" t="s">
        <v>3</v>
      </c>
      <c r="B3" s="1" t="s">
        <v>4</v>
      </c>
      <c r="C3" s="1" t="s">
        <v>5</v>
      </c>
      <c r="D3" s="1" t="s">
        <v>6</v>
      </c>
      <c r="F3" s="1" t="s">
        <v>7</v>
      </c>
      <c r="G3" s="1" t="s">
        <v>8</v>
      </c>
    </row>
    <row r="4">
      <c r="A4" s="1" t="s">
        <v>9</v>
      </c>
      <c r="B4" s="1">
        <v>1.0</v>
      </c>
      <c r="C4" s="1">
        <v>1.17</v>
      </c>
      <c r="D4" s="1">
        <v>1.0</v>
      </c>
      <c r="F4" s="1" t="s">
        <v>10</v>
      </c>
      <c r="G4" s="2">
        <v>0.0</v>
      </c>
      <c r="I4" s="1" t="s">
        <v>11</v>
      </c>
    </row>
    <row r="5">
      <c r="A5" s="1" t="s">
        <v>12</v>
      </c>
      <c r="B5" s="2">
        <v>0.24</v>
      </c>
      <c r="C5" s="2">
        <v>0.24</v>
      </c>
      <c r="D5" s="2">
        <v>0.32</v>
      </c>
      <c r="F5" s="1" t="s">
        <v>13</v>
      </c>
      <c r="G5" s="3">
        <v>0.0545</v>
      </c>
      <c r="I5" s="4">
        <f>1-(1-G5)*(1-G6)</f>
        <v>0.1254125</v>
      </c>
    </row>
    <row r="6">
      <c r="A6" s="1" t="s">
        <v>14</v>
      </c>
      <c r="B6" s="1">
        <v>2.2</v>
      </c>
      <c r="C6" s="1">
        <v>2.2</v>
      </c>
      <c r="D6" s="1">
        <v>2.4</v>
      </c>
      <c r="F6" s="1" t="s">
        <v>15</v>
      </c>
      <c r="G6" s="3">
        <v>0.075</v>
      </c>
      <c r="I6" s="1" t="s">
        <v>16</v>
      </c>
    </row>
    <row r="7">
      <c r="A7" s="1" t="s">
        <v>17</v>
      </c>
      <c r="B7" s="2">
        <v>0.3</v>
      </c>
      <c r="C7" s="2">
        <v>0.36</v>
      </c>
      <c r="D7" s="2">
        <v>0.2</v>
      </c>
      <c r="F7" s="1" t="s">
        <v>18</v>
      </c>
      <c r="G7" s="3">
        <v>0.075</v>
      </c>
      <c r="I7" s="4">
        <f>1-(1-G5)*(1-G6)*(1-G7)</f>
        <v>0.1910065625</v>
      </c>
    </row>
    <row r="8">
      <c r="A8" s="1" t="s">
        <v>19</v>
      </c>
      <c r="B8" s="1">
        <v>2.9</v>
      </c>
      <c r="C8" s="1">
        <v>3.0</v>
      </c>
      <c r="D8" s="1">
        <v>3.0</v>
      </c>
    </row>
    <row r="9">
      <c r="A9" s="1" t="s">
        <v>20</v>
      </c>
      <c r="B9" s="1">
        <v>52.0</v>
      </c>
      <c r="C9" s="1">
        <v>35.1</v>
      </c>
      <c r="D9" s="1">
        <v>60.0</v>
      </c>
    </row>
    <row r="10">
      <c r="A10" s="1" t="s">
        <v>21</v>
      </c>
      <c r="B10" s="1">
        <v>104.0</v>
      </c>
      <c r="C10" s="1">
        <v>35.1</v>
      </c>
      <c r="D10" s="1">
        <v>12.0</v>
      </c>
    </row>
    <row r="11">
      <c r="A11" s="1" t="s">
        <v>22</v>
      </c>
      <c r="B11" s="1">
        <v>104.0</v>
      </c>
      <c r="C11" s="1">
        <v>163.8</v>
      </c>
      <c r="D11" s="1">
        <v>168.0</v>
      </c>
    </row>
    <row r="12">
      <c r="A12" s="1" t="s">
        <v>23</v>
      </c>
      <c r="B12" s="5">
        <f t="shared" ref="B12:D12" si="1">B11/sum(B9:B11)</f>
        <v>0.4</v>
      </c>
      <c r="C12" s="5">
        <f t="shared" si="1"/>
        <v>0.7</v>
      </c>
      <c r="D12" s="5">
        <f t="shared" si="1"/>
        <v>0.7</v>
      </c>
    </row>
    <row r="13">
      <c r="A13" s="1" t="s">
        <v>24</v>
      </c>
      <c r="B13" s="6">
        <f t="shared" ref="B13:D13" si="2">sum(B9:B11)</f>
        <v>260</v>
      </c>
      <c r="C13" s="6">
        <f t="shared" si="2"/>
        <v>234</v>
      </c>
      <c r="D13" s="6">
        <f t="shared" si="2"/>
        <v>240</v>
      </c>
    </row>
    <row r="15">
      <c r="A15" s="1" t="s">
        <v>25</v>
      </c>
      <c r="B15" s="4">
        <f t="shared" ref="B15:D15" si="3">B5*5.4</f>
        <v>1.296</v>
      </c>
      <c r="C15" s="4">
        <f t="shared" si="3"/>
        <v>1.296</v>
      </c>
      <c r="D15" s="4">
        <f t="shared" si="3"/>
        <v>1.728</v>
      </c>
      <c r="E15" s="1" t="s">
        <v>26</v>
      </c>
    </row>
    <row r="16">
      <c r="A16" s="1" t="s">
        <v>27</v>
      </c>
      <c r="B16" s="6">
        <f t="shared" ref="B16:D16" si="4">B6*1.9</f>
        <v>4.18</v>
      </c>
      <c r="C16" s="6">
        <f t="shared" si="4"/>
        <v>4.18</v>
      </c>
      <c r="D16" s="6">
        <f t="shared" si="4"/>
        <v>4.56</v>
      </c>
    </row>
    <row r="17">
      <c r="A17" s="1" t="s">
        <v>28</v>
      </c>
      <c r="B17" s="4">
        <f t="shared" ref="B17:D17" si="5">B7*5.4</f>
        <v>1.62</v>
      </c>
      <c r="C17" s="4">
        <f t="shared" si="5"/>
        <v>1.944</v>
      </c>
      <c r="D17" s="4">
        <f t="shared" si="5"/>
        <v>1.08</v>
      </c>
      <c r="E17" s="1" t="s">
        <v>26</v>
      </c>
    </row>
    <row r="19">
      <c r="A19" s="1" t="s">
        <v>29</v>
      </c>
      <c r="B19" s="7">
        <f t="shared" ref="B19:D19" si="6">1+B15*(B16-1)</f>
        <v>5.12128</v>
      </c>
      <c r="C19" s="7">
        <f t="shared" si="6"/>
        <v>5.12128</v>
      </c>
      <c r="D19" s="7">
        <f t="shared" si="6"/>
        <v>7.15168</v>
      </c>
    </row>
    <row r="20">
      <c r="A20" s="1" t="s">
        <v>30</v>
      </c>
      <c r="B20" s="8">
        <f t="shared" ref="B20:D20" si="7">B13*B4*B19</f>
        <v>1331.5328</v>
      </c>
      <c r="C20" s="8">
        <f t="shared" si="7"/>
        <v>1402.104038</v>
      </c>
      <c r="D20" s="8">
        <f t="shared" si="7"/>
        <v>1716.4032</v>
      </c>
      <c r="E20" s="1" t="s">
        <v>31</v>
      </c>
    </row>
    <row r="21">
      <c r="B21" s="7"/>
      <c r="C21" s="7"/>
      <c r="D21" s="7"/>
    </row>
    <row r="22">
      <c r="A22" s="1" t="s">
        <v>32</v>
      </c>
      <c r="B22" s="7">
        <f t="shared" ref="B22:D22" si="8">B17*B12*B4</f>
        <v>0.648</v>
      </c>
      <c r="C22" s="7">
        <f t="shared" si="8"/>
        <v>1.592136</v>
      </c>
      <c r="D22" s="7">
        <f t="shared" si="8"/>
        <v>0.756</v>
      </c>
      <c r="E22" s="1" t="s">
        <v>33</v>
      </c>
    </row>
    <row r="23">
      <c r="A23" s="1" t="s">
        <v>34</v>
      </c>
      <c r="B23" s="8">
        <f t="shared" ref="B23:D23" si="9">B20*B22/B4</f>
        <v>862.8332544</v>
      </c>
      <c r="C23" s="8">
        <f t="shared" si="9"/>
        <v>1907.983175</v>
      </c>
      <c r="D23" s="8">
        <f t="shared" si="9"/>
        <v>1297.600819</v>
      </c>
      <c r="E23" s="1" t="s">
        <v>35</v>
      </c>
    </row>
    <row r="24">
      <c r="B24" s="7"/>
      <c r="C24" s="7"/>
      <c r="D24" s="7"/>
    </row>
    <row r="25">
      <c r="A25" s="1" t="s">
        <v>36</v>
      </c>
      <c r="B25" s="7">
        <f t="shared" ref="B25:D25" si="10">(1.65/2.65)*B17*B4</f>
        <v>1.008679245</v>
      </c>
      <c r="C25" s="7">
        <f t="shared" si="10"/>
        <v>1.41618566</v>
      </c>
      <c r="D25" s="7">
        <f t="shared" si="10"/>
        <v>0.6724528302</v>
      </c>
      <c r="E25" s="1" t="s">
        <v>37</v>
      </c>
    </row>
    <row r="26">
      <c r="A26" s="1" t="s">
        <v>38</v>
      </c>
      <c r="B26" s="8">
        <f t="shared" ref="B26:D26" si="11">B25*B20*2.65/B4</f>
        <v>3559.187174</v>
      </c>
      <c r="C26" s="8">
        <f t="shared" si="11"/>
        <v>4497.388914</v>
      </c>
      <c r="D26" s="8">
        <f t="shared" si="11"/>
        <v>3058.630502</v>
      </c>
      <c r="E26" s="1" t="s">
        <v>39</v>
      </c>
    </row>
  </sheetData>
  <conditionalFormatting sqref="B20:D20">
    <cfRule type="colorScale" priority="1">
      <colorScale>
        <cfvo type="min"/>
        <cfvo type="max"/>
        <color rgb="FFFFFFFF"/>
        <color rgb="FF57BB8A"/>
      </colorScale>
    </cfRule>
  </conditionalFormatting>
  <conditionalFormatting sqref="B23:D23">
    <cfRule type="colorScale" priority="2">
      <colorScale>
        <cfvo type="min"/>
        <cfvo type="max"/>
        <color rgb="FFFFFFFF"/>
        <color rgb="FF57BB8A"/>
      </colorScale>
    </cfRule>
  </conditionalFormatting>
  <conditionalFormatting sqref="B26:D26">
    <cfRule type="colorScale" priority="3">
      <colorScale>
        <cfvo type="min"/>
        <cfvo type="max"/>
        <color rgb="FFFFFFFF"/>
        <color rgb="FF57BB8A"/>
      </colorScale>
    </cfRule>
  </conditionalFormatting>
  <drawing r:id="rId1"/>
</worksheet>
</file>